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arthigairajan\Desktop\workspace\internet\dashboard\trademarks\01232023\"/>
    </mc:Choice>
  </mc:AlternateContent>
  <xr:revisionPtr revIDLastSave="0" documentId="8_{FFDB92AE-F3C6-4623-9A13-86673AE52281}" xr6:coauthVersionLast="36" xr6:coauthVersionMax="36" xr10:uidLastSave="{00000000-0000-0000-0000-000000000000}"/>
  <bookViews>
    <workbookView xWindow="0" yWindow="0" windowWidth="38400" windowHeight="17325" xr2:uid="{00000000-000D-0000-FFFF-FFFF00000000}"/>
  </bookViews>
  <sheets>
    <sheet name="SUMMARY" sheetId="4" r:id="rId1"/>
    <sheet name="Classes - Filing" sheetId="5" state="hidden" r:id="rId2"/>
    <sheet name="Classes - Basis" sheetId="6" state="hidden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J14" i="4" l="1"/>
  <c r="BG56" i="4" l="1"/>
  <c r="BI55" i="4"/>
  <c r="BH55" i="4"/>
  <c r="BG55" i="4"/>
  <c r="BF55" i="4"/>
  <c r="BF54" i="4"/>
  <c r="BF56" i="4"/>
  <c r="BG54" i="4"/>
  <c r="BH54" i="4"/>
  <c r="BI54" i="4"/>
  <c r="BI47" i="4"/>
  <c r="BH47" i="4"/>
  <c r="BG47" i="4"/>
  <c r="BI44" i="4"/>
  <c r="BG44" i="4"/>
  <c r="BH44" i="4"/>
  <c r="BF44" i="4"/>
  <c r="BI57" i="4"/>
  <c r="BI14" i="4"/>
  <c r="BG57" i="4" l="1"/>
  <c r="BG14" i="4"/>
  <c r="BH57" i="4" l="1"/>
  <c r="BH56" i="4"/>
  <c r="BF47" i="4"/>
  <c r="BH14" i="4"/>
  <c r="BF49" i="4" l="1"/>
  <c r="BC14" i="4"/>
  <c r="BD14" i="4"/>
  <c r="BE14" i="4"/>
  <c r="BF14" i="4"/>
  <c r="AY57" i="4" l="1"/>
  <c r="AZ57" i="4" s="1"/>
  <c r="BA57" i="4" s="1"/>
  <c r="BB14" i="4"/>
  <c r="AT56" i="6"/>
  <c r="AS56" i="6"/>
  <c r="AR56" i="6"/>
  <c r="AQ56" i="6"/>
  <c r="AT52" i="6"/>
  <c r="AT57" i="6"/>
  <c r="AS52" i="6"/>
  <c r="AR52" i="6"/>
  <c r="AR57" i="6"/>
  <c r="AQ52" i="6"/>
  <c r="AQ57" i="6" s="1"/>
  <c r="AT40" i="6"/>
  <c r="AS40" i="6"/>
  <c r="AR40" i="6"/>
  <c r="AQ40" i="6"/>
  <c r="BT56" i="5"/>
  <c r="BS56" i="5"/>
  <c r="BR56" i="5"/>
  <c r="BQ56" i="5"/>
  <c r="BP56" i="5"/>
  <c r="BU55" i="5"/>
  <c r="BU54" i="5"/>
  <c r="BU53" i="5"/>
  <c r="BT52" i="5"/>
  <c r="BS52" i="5"/>
  <c r="BR52" i="5"/>
  <c r="BQ52" i="5"/>
  <c r="BP52" i="5"/>
  <c r="BU51" i="5"/>
  <c r="BU50" i="5"/>
  <c r="BU49" i="5"/>
  <c r="BU48" i="5"/>
  <c r="BU47" i="5"/>
  <c r="BU46" i="5"/>
  <c r="BU45" i="5"/>
  <c r="BU44" i="5"/>
  <c r="BU43" i="5"/>
  <c r="BU42" i="5"/>
  <c r="BU41" i="5"/>
  <c r="BT40" i="5"/>
  <c r="BS40" i="5"/>
  <c r="BR40" i="5"/>
  <c r="BQ40" i="5"/>
  <c r="BP40" i="5"/>
  <c r="BU39" i="5"/>
  <c r="BU38" i="5"/>
  <c r="BU37" i="5"/>
  <c r="BU36" i="5"/>
  <c r="BU35" i="5"/>
  <c r="BU34" i="5"/>
  <c r="BU33" i="5"/>
  <c r="BU32" i="5"/>
  <c r="BU31" i="5"/>
  <c r="BU30" i="5"/>
  <c r="BU29" i="5"/>
  <c r="BU28" i="5"/>
  <c r="BU27" i="5"/>
  <c r="BU26" i="5"/>
  <c r="BU25" i="5"/>
  <c r="BU24" i="5"/>
  <c r="BU23" i="5"/>
  <c r="BU22" i="5"/>
  <c r="BU21" i="5"/>
  <c r="BU20" i="5"/>
  <c r="BU19" i="5"/>
  <c r="BU18" i="5"/>
  <c r="BU17" i="5"/>
  <c r="BU16" i="5"/>
  <c r="BU15" i="5"/>
  <c r="BU14" i="5"/>
  <c r="BU13" i="5"/>
  <c r="BU12" i="5"/>
  <c r="BU11" i="5"/>
  <c r="BU40" i="5" s="1"/>
  <c r="BU10" i="5"/>
  <c r="BU9" i="5"/>
  <c r="BU8" i="5"/>
  <c r="BU7" i="5"/>
  <c r="BU6" i="5"/>
  <c r="BM56" i="5"/>
  <c r="BL56" i="5"/>
  <c r="BK56" i="5"/>
  <c r="BK57" i="5" s="1"/>
  <c r="BJ56" i="5"/>
  <c r="BI56" i="5"/>
  <c r="BN55" i="5"/>
  <c r="BN54" i="5"/>
  <c r="BN53" i="5"/>
  <c r="BM52" i="5"/>
  <c r="BL52" i="5"/>
  <c r="BK52" i="5"/>
  <c r="BJ52" i="5"/>
  <c r="BI52" i="5"/>
  <c r="BN51" i="5"/>
  <c r="BN50" i="5"/>
  <c r="BN49" i="5"/>
  <c r="BN48" i="5"/>
  <c r="BN47" i="5"/>
  <c r="BN46" i="5"/>
  <c r="BN45" i="5"/>
  <c r="BN44" i="5"/>
  <c r="BN43" i="5"/>
  <c r="BN42" i="5"/>
  <c r="BN41" i="5"/>
  <c r="BM40" i="5"/>
  <c r="BL40" i="5"/>
  <c r="BK40" i="5"/>
  <c r="BJ40" i="5"/>
  <c r="BI40" i="5"/>
  <c r="BN39" i="5"/>
  <c r="BN38" i="5"/>
  <c r="BN37" i="5"/>
  <c r="BN36" i="5"/>
  <c r="BN35" i="5"/>
  <c r="BN34" i="5"/>
  <c r="BN33" i="5"/>
  <c r="BN32" i="5"/>
  <c r="BN31" i="5"/>
  <c r="BN30" i="5"/>
  <c r="BN29" i="5"/>
  <c r="BN28" i="5"/>
  <c r="BN27" i="5"/>
  <c r="BN26" i="5"/>
  <c r="BN25" i="5"/>
  <c r="BN24" i="5"/>
  <c r="BN23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BN8" i="5"/>
  <c r="BN7" i="5"/>
  <c r="BN6" i="5"/>
  <c r="AP56" i="6"/>
  <c r="AO56" i="6"/>
  <c r="AN56" i="6"/>
  <c r="AM56" i="6"/>
  <c r="AP52" i="6"/>
  <c r="AO52" i="6"/>
  <c r="AN52" i="6"/>
  <c r="AM52" i="6"/>
  <c r="AP40" i="6"/>
  <c r="AO40" i="6"/>
  <c r="AN40" i="6"/>
  <c r="AM40" i="6"/>
  <c r="AM57" i="6"/>
  <c r="BB40" i="5"/>
  <c r="BC40" i="5"/>
  <c r="BD40" i="5"/>
  <c r="BE40" i="5"/>
  <c r="BF40" i="5"/>
  <c r="AL56" i="6"/>
  <c r="AK56" i="6"/>
  <c r="AJ56" i="6"/>
  <c r="AI56" i="6"/>
  <c r="AL52" i="6"/>
  <c r="AK52" i="6"/>
  <c r="AJ52" i="6"/>
  <c r="AI52" i="6"/>
  <c r="AL40" i="6"/>
  <c r="AK40" i="6"/>
  <c r="AJ40" i="6"/>
  <c r="AI40" i="6"/>
  <c r="BF56" i="5"/>
  <c r="BE56" i="5"/>
  <c r="BD56" i="5"/>
  <c r="BC56" i="5"/>
  <c r="BG56" i="5" s="1"/>
  <c r="BB56" i="5"/>
  <c r="BG55" i="5"/>
  <c r="BG54" i="5"/>
  <c r="BG53" i="5"/>
  <c r="BF52" i="5"/>
  <c r="BE52" i="5"/>
  <c r="BD52" i="5"/>
  <c r="BC52" i="5"/>
  <c r="BB52" i="5"/>
  <c r="BG51" i="5"/>
  <c r="BG50" i="5"/>
  <c r="BG49" i="5"/>
  <c r="BG48" i="5"/>
  <c r="BG47" i="5"/>
  <c r="BG46" i="5"/>
  <c r="BG45" i="5"/>
  <c r="BG44" i="5"/>
  <c r="BG43" i="5"/>
  <c r="BG42" i="5"/>
  <c r="BG41" i="5"/>
  <c r="BG39" i="5"/>
  <c r="BG38" i="5"/>
  <c r="BG37" i="5"/>
  <c r="BG36" i="5"/>
  <c r="BG35" i="5"/>
  <c r="BG34" i="5"/>
  <c r="BG33" i="5"/>
  <c r="BG32" i="5"/>
  <c r="BG31" i="5"/>
  <c r="BG30" i="5"/>
  <c r="BG29" i="5"/>
  <c r="BG28" i="5"/>
  <c r="BG27" i="5"/>
  <c r="BG26" i="5"/>
  <c r="BG25" i="5"/>
  <c r="BG24" i="5"/>
  <c r="BG23" i="5"/>
  <c r="BG22" i="5"/>
  <c r="BG21" i="5"/>
  <c r="BG20" i="5"/>
  <c r="BG19" i="5"/>
  <c r="BG18" i="5"/>
  <c r="BG17" i="5"/>
  <c r="BG16" i="5"/>
  <c r="BG15" i="5"/>
  <c r="BG14" i="5"/>
  <c r="BG13" i="5"/>
  <c r="BG12" i="5"/>
  <c r="BG11" i="5"/>
  <c r="BG10" i="5"/>
  <c r="BG9" i="5"/>
  <c r="BG8" i="5"/>
  <c r="BG7" i="5"/>
  <c r="BG6" i="5"/>
  <c r="AL57" i="4"/>
  <c r="AM57" i="4" s="1"/>
  <c r="AN57" i="4" s="1"/>
  <c r="AO57" i="4" s="1"/>
  <c r="AH56" i="6"/>
  <c r="AG56" i="6"/>
  <c r="AG57" i="6" s="1"/>
  <c r="AF56" i="6"/>
  <c r="AF57" i="6" s="1"/>
  <c r="AF58" i="6" s="1"/>
  <c r="AE56" i="6"/>
  <c r="AE57" i="6"/>
  <c r="AE58" i="6" s="1"/>
  <c r="AH52" i="6"/>
  <c r="AG52" i="6"/>
  <c r="AF52" i="6"/>
  <c r="AE52" i="6"/>
  <c r="AH40" i="6"/>
  <c r="AH57" i="6" s="1"/>
  <c r="AG40" i="6"/>
  <c r="AF40" i="6"/>
  <c r="AE40" i="6"/>
  <c r="AY56" i="5"/>
  <c r="AX56" i="5"/>
  <c r="AW56" i="5"/>
  <c r="AV56" i="5"/>
  <c r="AU56" i="5"/>
  <c r="AZ55" i="5"/>
  <c r="AZ54" i="5"/>
  <c r="AZ53" i="5"/>
  <c r="AY52" i="5"/>
  <c r="AX52" i="5"/>
  <c r="AX57" i="5" s="1"/>
  <c r="AW52" i="5"/>
  <c r="AV52" i="5"/>
  <c r="AV57" i="5" s="1"/>
  <c r="AU52" i="5"/>
  <c r="AU57" i="5" s="1"/>
  <c r="AZ51" i="5"/>
  <c r="AZ50" i="5"/>
  <c r="AZ49" i="5"/>
  <c r="AZ48" i="5"/>
  <c r="AZ47" i="5"/>
  <c r="AZ46" i="5"/>
  <c r="AZ45" i="5"/>
  <c r="AZ44" i="5"/>
  <c r="AZ43" i="5"/>
  <c r="AZ42" i="5"/>
  <c r="AZ41" i="5"/>
  <c r="AY40" i="5"/>
  <c r="AX40" i="5"/>
  <c r="AW40" i="5"/>
  <c r="AV40" i="5"/>
  <c r="AU40" i="5"/>
  <c r="AZ39" i="5"/>
  <c r="AZ38" i="5"/>
  <c r="AZ37" i="5"/>
  <c r="AZ36" i="5"/>
  <c r="AZ35" i="5"/>
  <c r="AZ34" i="5"/>
  <c r="AZ33" i="5"/>
  <c r="AZ32" i="5"/>
  <c r="AZ31" i="5"/>
  <c r="AZ30" i="5"/>
  <c r="AZ29" i="5"/>
  <c r="AZ28" i="5"/>
  <c r="AZ27" i="5"/>
  <c r="AZ26" i="5"/>
  <c r="AZ25" i="5"/>
  <c r="AZ24" i="5"/>
  <c r="AZ23" i="5"/>
  <c r="AZ22" i="5"/>
  <c r="AZ21" i="5"/>
  <c r="AZ20" i="5"/>
  <c r="AZ19" i="5"/>
  <c r="AZ18" i="5"/>
  <c r="AZ17" i="5"/>
  <c r="AZ16" i="5"/>
  <c r="AZ15" i="5"/>
  <c r="AZ14" i="5"/>
  <c r="AZ13" i="5"/>
  <c r="AZ12" i="5"/>
  <c r="AZ11" i="5"/>
  <c r="AZ10" i="5"/>
  <c r="AZ9" i="5"/>
  <c r="AZ8" i="5"/>
  <c r="AZ7" i="5"/>
  <c r="AZ6" i="5"/>
  <c r="AI49" i="4"/>
  <c r="AD56" i="6"/>
  <c r="AD57" i="6" s="1"/>
  <c r="AC56" i="6"/>
  <c r="AC57" i="6" s="1"/>
  <c r="AC58" i="6" s="1"/>
  <c r="AB56" i="6"/>
  <c r="AB57" i="6" s="1"/>
  <c r="AA56" i="6"/>
  <c r="AD52" i="6"/>
  <c r="AC52" i="6"/>
  <c r="AB52" i="6"/>
  <c r="AA52" i="6"/>
  <c r="AA57" i="6" s="1"/>
  <c r="AD40" i="6"/>
  <c r="AC40" i="6"/>
  <c r="AB40" i="6"/>
  <c r="AA40" i="6"/>
  <c r="AR56" i="5"/>
  <c r="AQ56" i="5"/>
  <c r="AS56" i="5" s="1"/>
  <c r="AP56" i="5"/>
  <c r="AO56" i="5"/>
  <c r="AN56" i="5"/>
  <c r="AS55" i="5"/>
  <c r="AS54" i="5"/>
  <c r="AS53" i="5"/>
  <c r="AR52" i="5"/>
  <c r="AS52" i="5" s="1"/>
  <c r="AQ52" i="5"/>
  <c r="AP52" i="5"/>
  <c r="AO52" i="5"/>
  <c r="AN52" i="5"/>
  <c r="AS51" i="5"/>
  <c r="AS50" i="5"/>
  <c r="AS49" i="5"/>
  <c r="AS48" i="5"/>
  <c r="AS47" i="5"/>
  <c r="AS46" i="5"/>
  <c r="AS45" i="5"/>
  <c r="AS44" i="5"/>
  <c r="AS43" i="5"/>
  <c r="AS42" i="5"/>
  <c r="AS41" i="5"/>
  <c r="AR40" i="5"/>
  <c r="AQ40" i="5"/>
  <c r="AP40" i="5"/>
  <c r="AO40" i="5"/>
  <c r="AN40" i="5"/>
  <c r="AS39" i="5"/>
  <c r="AS38" i="5"/>
  <c r="AS37" i="5"/>
  <c r="AS40" i="5" s="1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L6" i="5"/>
  <c r="AL7" i="5"/>
  <c r="AL8" i="5"/>
  <c r="AL9" i="5"/>
  <c r="AL10" i="5"/>
  <c r="AK40" i="5"/>
  <c r="AK52" i="5"/>
  <c r="AG56" i="5"/>
  <c r="AH56" i="5"/>
  <c r="AH57" i="5" s="1"/>
  <c r="AI56" i="5"/>
  <c r="AJ56" i="5"/>
  <c r="AK56" i="5"/>
  <c r="AK57" i="5" s="1"/>
  <c r="AL41" i="5"/>
  <c r="AL42" i="5"/>
  <c r="AL43" i="5"/>
  <c r="AL44" i="5"/>
  <c r="AL45" i="5"/>
  <c r="AL46" i="5"/>
  <c r="AL47" i="5"/>
  <c r="AL48" i="5"/>
  <c r="AL49" i="5"/>
  <c r="AL50" i="5"/>
  <c r="AL51" i="5"/>
  <c r="AJ52" i="5"/>
  <c r="AJ40" i="5"/>
  <c r="AG40" i="5"/>
  <c r="AL55" i="5"/>
  <c r="AL54" i="5"/>
  <c r="AL53" i="5"/>
  <c r="AI52" i="5"/>
  <c r="AH52" i="5"/>
  <c r="AG52" i="5"/>
  <c r="AL52" i="5" s="1"/>
  <c r="AI40" i="5"/>
  <c r="AH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Z56" i="6"/>
  <c r="Z57" i="6" s="1"/>
  <c r="Y56" i="6"/>
  <c r="Y57" i="6"/>
  <c r="X56" i="6"/>
  <c r="X57" i="6" s="1"/>
  <c r="W56" i="6"/>
  <c r="Z52" i="6"/>
  <c r="Y52" i="6"/>
  <c r="X52" i="6"/>
  <c r="W52" i="6"/>
  <c r="W57" i="6" s="1"/>
  <c r="W58" i="6" s="1"/>
  <c r="Z40" i="6"/>
  <c r="Y40" i="6"/>
  <c r="X40" i="6"/>
  <c r="W40" i="6"/>
  <c r="V56" i="6"/>
  <c r="U56" i="6"/>
  <c r="T56" i="6"/>
  <c r="S56" i="6"/>
  <c r="AC40" i="5"/>
  <c r="AD56" i="5"/>
  <c r="AD57" i="5" s="1"/>
  <c r="AC56" i="5"/>
  <c r="AC57" i="5" s="1"/>
  <c r="AB56" i="5"/>
  <c r="AA56" i="5"/>
  <c r="AA57" i="5" s="1"/>
  <c r="AD52" i="5"/>
  <c r="AC52" i="5"/>
  <c r="AB52" i="5"/>
  <c r="AA52" i="5"/>
  <c r="AD40" i="5"/>
  <c r="AB40" i="5"/>
  <c r="AA40" i="5"/>
  <c r="V52" i="6"/>
  <c r="V57" i="6" s="1"/>
  <c r="V40" i="6"/>
  <c r="R56" i="6"/>
  <c r="Q56" i="6"/>
  <c r="Q57" i="6" s="1"/>
  <c r="P56" i="6"/>
  <c r="P57" i="6" s="1"/>
  <c r="O56" i="6"/>
  <c r="N56" i="6"/>
  <c r="N57" i="6"/>
  <c r="M56" i="6"/>
  <c r="L56" i="6"/>
  <c r="L57" i="6" s="1"/>
  <c r="K56" i="6"/>
  <c r="K57" i="6" s="1"/>
  <c r="K58" i="6" s="1"/>
  <c r="J56" i="6"/>
  <c r="I56" i="6"/>
  <c r="I57" i="6"/>
  <c r="H56" i="6"/>
  <c r="G56" i="6"/>
  <c r="F56" i="6"/>
  <c r="E56" i="6"/>
  <c r="E57" i="6" s="1"/>
  <c r="D56" i="6"/>
  <c r="D57" i="6" s="1"/>
  <c r="D58" i="6" s="1"/>
  <c r="C56" i="6"/>
  <c r="C57" i="6" s="1"/>
  <c r="U52" i="6"/>
  <c r="T52" i="6"/>
  <c r="T57" i="6" s="1"/>
  <c r="S52" i="6"/>
  <c r="S57" i="6" s="1"/>
  <c r="R52" i="6"/>
  <c r="R57" i="6"/>
  <c r="Q52" i="6"/>
  <c r="P52" i="6"/>
  <c r="O52" i="6"/>
  <c r="O57" i="6" s="1"/>
  <c r="O58" i="6" s="1"/>
  <c r="N52" i="6"/>
  <c r="M52" i="6"/>
  <c r="M57" i="6" s="1"/>
  <c r="L52" i="6"/>
  <c r="K52" i="6"/>
  <c r="J52" i="6"/>
  <c r="J57" i="6" s="1"/>
  <c r="I52" i="6"/>
  <c r="H52" i="6"/>
  <c r="H57" i="6" s="1"/>
  <c r="G52" i="6"/>
  <c r="G57" i="6"/>
  <c r="F52" i="6"/>
  <c r="E52" i="6"/>
  <c r="D52" i="6"/>
  <c r="C52" i="6"/>
  <c r="U40" i="6"/>
  <c r="U57" i="6" s="1"/>
  <c r="U58" i="6" s="1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F57" i="6" s="1"/>
  <c r="E40" i="6"/>
  <c r="D40" i="6"/>
  <c r="C40" i="6"/>
  <c r="A2" i="6"/>
  <c r="X56" i="5"/>
  <c r="W56" i="5"/>
  <c r="V56" i="5"/>
  <c r="V57" i="5" s="1"/>
  <c r="U56" i="5"/>
  <c r="AE55" i="5"/>
  <c r="Y55" i="5"/>
  <c r="AE54" i="5"/>
  <c r="Y54" i="5"/>
  <c r="AE53" i="5"/>
  <c r="Y53" i="5"/>
  <c r="X52" i="5"/>
  <c r="W52" i="5"/>
  <c r="W57" i="5" s="1"/>
  <c r="V52" i="5"/>
  <c r="U52" i="5"/>
  <c r="AE51" i="5"/>
  <c r="Y51" i="5"/>
  <c r="AE50" i="5"/>
  <c r="Y50" i="5"/>
  <c r="AE49" i="5"/>
  <c r="Y49" i="5"/>
  <c r="AE48" i="5"/>
  <c r="Y48" i="5"/>
  <c r="AE47" i="5"/>
  <c r="Y47" i="5"/>
  <c r="AE46" i="5"/>
  <c r="Y46" i="5"/>
  <c r="AE45" i="5"/>
  <c r="Y45" i="5"/>
  <c r="AE44" i="5"/>
  <c r="Y44" i="5"/>
  <c r="AE43" i="5"/>
  <c r="Y43" i="5"/>
  <c r="AE42" i="5"/>
  <c r="Y42" i="5"/>
  <c r="AE41" i="5"/>
  <c r="Y41" i="5"/>
  <c r="X40" i="5"/>
  <c r="W40" i="5"/>
  <c r="V40" i="5"/>
  <c r="U40" i="5"/>
  <c r="AE39" i="5"/>
  <c r="Y39" i="5"/>
  <c r="AE38" i="5"/>
  <c r="Y38" i="5"/>
  <c r="AE37" i="5"/>
  <c r="Y37" i="5"/>
  <c r="AE36" i="5"/>
  <c r="Y36" i="5"/>
  <c r="AE35" i="5"/>
  <c r="Y35" i="5"/>
  <c r="AE34" i="5"/>
  <c r="Y34" i="5"/>
  <c r="AE33" i="5"/>
  <c r="Y33" i="5"/>
  <c r="AE32" i="5"/>
  <c r="Y32" i="5"/>
  <c r="AE31" i="5"/>
  <c r="Y31" i="5"/>
  <c r="AE30" i="5"/>
  <c r="Y30" i="5"/>
  <c r="AE29" i="5"/>
  <c r="Y29" i="5"/>
  <c r="AE28" i="5"/>
  <c r="Y28" i="5"/>
  <c r="AE27" i="5"/>
  <c r="Y27" i="5"/>
  <c r="AE26" i="5"/>
  <c r="Y26" i="5"/>
  <c r="AE25" i="5"/>
  <c r="Y25" i="5"/>
  <c r="AE24" i="5"/>
  <c r="Y24" i="5"/>
  <c r="AE23" i="5"/>
  <c r="Y23" i="5"/>
  <c r="AE22" i="5"/>
  <c r="Y22" i="5"/>
  <c r="AE21" i="5"/>
  <c r="Y21" i="5"/>
  <c r="AE20" i="5"/>
  <c r="Y20" i="5"/>
  <c r="AE19" i="5"/>
  <c r="Y19" i="5"/>
  <c r="AE18" i="5"/>
  <c r="Y18" i="5"/>
  <c r="AE17" i="5"/>
  <c r="Y17" i="5"/>
  <c r="AE16" i="5"/>
  <c r="Y16" i="5"/>
  <c r="AE15" i="5"/>
  <c r="Y15" i="5"/>
  <c r="AE14" i="5"/>
  <c r="Y14" i="5"/>
  <c r="AE13" i="5"/>
  <c r="Y13" i="5"/>
  <c r="AE12" i="5"/>
  <c r="Y12" i="5"/>
  <c r="AE11" i="5"/>
  <c r="Y11" i="5"/>
  <c r="AE10" i="5"/>
  <c r="Y10" i="5"/>
  <c r="AE9" i="5"/>
  <c r="Y9" i="5"/>
  <c r="AE8" i="5"/>
  <c r="Y8" i="5"/>
  <c r="AE7" i="5"/>
  <c r="Y7" i="5"/>
  <c r="AE6" i="5"/>
  <c r="Y6" i="5"/>
  <c r="AP57" i="5"/>
  <c r="AO57" i="5"/>
  <c r="AL57" i="6"/>
  <c r="AK57" i="6"/>
  <c r="AI57" i="6"/>
  <c r="AL58" i="6" s="1"/>
  <c r="AR62" i="4" s="1"/>
  <c r="AJ57" i="6"/>
  <c r="BI57" i="5"/>
  <c r="AP57" i="6"/>
  <c r="AO57" i="6"/>
  <c r="AO58" i="6" s="1"/>
  <c r="AN57" i="6"/>
  <c r="BM57" i="5"/>
  <c r="AN58" i="6"/>
  <c r="BP57" i="5"/>
  <c r="BQ57" i="5"/>
  <c r="AS57" i="6"/>
  <c r="G58" i="6" l="1"/>
  <c r="H58" i="6"/>
  <c r="E58" i="6"/>
  <c r="L58" i="6"/>
  <c r="AD58" i="6"/>
  <c r="F58" i="6"/>
  <c r="J58" i="6"/>
  <c r="V58" i="6"/>
  <c r="AA58" i="6"/>
  <c r="AS58" i="6"/>
  <c r="AQ58" i="6"/>
  <c r="AT58" i="6"/>
  <c r="Y58" i="6"/>
  <c r="X58" i="6"/>
  <c r="AR58" i="6"/>
  <c r="M58" i="6"/>
  <c r="I58" i="6"/>
  <c r="AG58" i="6"/>
  <c r="N58" i="6"/>
  <c r="S58" i="6"/>
  <c r="T58" i="6"/>
  <c r="AH58" i="6"/>
  <c r="R58" i="6"/>
  <c r="P58" i="6"/>
  <c r="C58" i="6"/>
  <c r="Q58" i="6"/>
  <c r="Z58" i="6"/>
  <c r="AB58" i="6"/>
  <c r="AQ57" i="5"/>
  <c r="AL40" i="5"/>
  <c r="AJ58" i="6"/>
  <c r="AR61" i="4" s="1"/>
  <c r="AM58" i="6"/>
  <c r="AE56" i="5"/>
  <c r="Y40" i="5"/>
  <c r="Y52" i="5"/>
  <c r="AB57" i="5"/>
  <c r="AB58" i="5" s="1"/>
  <c r="AJ57" i="5"/>
  <c r="BN52" i="5"/>
  <c r="BU52" i="5"/>
  <c r="AP58" i="6"/>
  <c r="AK58" i="6"/>
  <c r="AI57" i="5"/>
  <c r="BJ57" i="5"/>
  <c r="BN57" i="5" s="1"/>
  <c r="AI58" i="6"/>
  <c r="AR60" i="4" s="1"/>
  <c r="AR57" i="5"/>
  <c r="AZ40" i="5"/>
  <c r="BB57" i="5"/>
  <c r="BG57" i="5" s="1"/>
  <c r="BR57" i="5"/>
  <c r="AE40" i="5"/>
  <c r="BL57" i="5"/>
  <c r="BC57" i="5"/>
  <c r="AE52" i="5"/>
  <c r="AW57" i="5"/>
  <c r="AZ57" i="5" s="1"/>
  <c r="BG52" i="5"/>
  <c r="BT57" i="5"/>
  <c r="BU57" i="5" s="1"/>
  <c r="BS57" i="5"/>
  <c r="X57" i="5"/>
  <c r="BE57" i="5"/>
  <c r="BN40" i="5"/>
  <c r="AN57" i="5"/>
  <c r="AY57" i="5"/>
  <c r="BG40" i="5"/>
  <c r="BF57" i="5"/>
  <c r="AE57" i="5"/>
  <c r="AC58" i="5" s="1"/>
  <c r="AS57" i="5"/>
  <c r="AN58" i="5"/>
  <c r="AL56" i="5"/>
  <c r="AZ52" i="5"/>
  <c r="Y56" i="5"/>
  <c r="BU56" i="5"/>
  <c r="AG57" i="5"/>
  <c r="BD57" i="5"/>
  <c r="AZ56" i="5"/>
  <c r="U57" i="5"/>
  <c r="BN56" i="5"/>
  <c r="BF58" i="5" l="1"/>
  <c r="BB58" i="5"/>
  <c r="AX58" i="5"/>
  <c r="AV58" i="5"/>
  <c r="AU58" i="5"/>
  <c r="AY58" i="5"/>
  <c r="BN58" i="5"/>
  <c r="BK58" i="5"/>
  <c r="BM58" i="5"/>
  <c r="BI58" i="5"/>
  <c r="BL58" i="5"/>
  <c r="AD58" i="5"/>
  <c r="BJ58" i="5"/>
  <c r="AA58" i="5"/>
  <c r="AL57" i="5"/>
  <c r="AQ58" i="5"/>
  <c r="AP58" i="5"/>
  <c r="BE58" i="5"/>
  <c r="Y57" i="5"/>
  <c r="U58" i="5"/>
  <c r="AR58" i="5"/>
  <c r="BQ58" i="5"/>
  <c r="BU58" i="5"/>
  <c r="BC58" i="5"/>
  <c r="BG58" i="5" s="1"/>
  <c r="AO58" i="5"/>
  <c r="BP58" i="5"/>
  <c r="BS58" i="5"/>
  <c r="BT58" i="5"/>
  <c r="BD58" i="5"/>
  <c r="BR58" i="5"/>
  <c r="AW58" i="5"/>
  <c r="AZ58" i="5" s="1"/>
  <c r="AS58" i="5" l="1"/>
  <c r="AH58" i="5"/>
  <c r="AK58" i="5"/>
  <c r="AJ58" i="5"/>
  <c r="AI58" i="5"/>
  <c r="W58" i="5"/>
  <c r="X58" i="5"/>
  <c r="V58" i="5"/>
  <c r="AG58" i="5"/>
  <c r="AL58" i="5" l="1"/>
</calcChain>
</file>

<file path=xl/sharedStrings.xml><?xml version="1.0" encoding="utf-8"?>
<sst xmlns="http://schemas.openxmlformats.org/spreadsheetml/2006/main" count="417" uniqueCount="215">
  <si>
    <t>First Action Pendency (months)</t>
  </si>
  <si>
    <t>TRADEMARK OFFICE DASHBOARD DATA</t>
  </si>
  <si>
    <t>METRICS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</si>
  <si>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</si>
  <si>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</si>
  <si>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</si>
  <si>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</si>
  <si>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</si>
  <si>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</si>
  <si>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</si>
  <si>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</si>
  <si>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</si>
  <si>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</si>
  <si>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Measures of Timeliness</t>
  </si>
  <si>
    <t>Total Pendency (months)</t>
  </si>
  <si>
    <t>Statement of Use Pendency (days)</t>
  </si>
  <si>
    <t>Post Registration Renewal Pendency (days)</t>
  </si>
  <si>
    <t>Measures of Quality</t>
  </si>
  <si>
    <t>First Action Quality</t>
  </si>
  <si>
    <t>Final Action Quality</t>
  </si>
  <si>
    <t>Metrics by Application Filing Method</t>
  </si>
  <si>
    <t>Applications by Filing Method - Total (classes)</t>
  </si>
  <si>
    <t>Applications Completely Processed Electronically (classes)</t>
  </si>
  <si>
    <t>Application Metrics</t>
  </si>
  <si>
    <t>Application Filings - Total (classes)</t>
  </si>
  <si>
    <t>Application Filings - Domestic (classes)</t>
  </si>
  <si>
    <t>Application Filings - Foreign (classes)</t>
  </si>
  <si>
    <t>Application Filings - Madrid REPs (classes)</t>
  </si>
  <si>
    <t>Total Active Registrations - Total</t>
  </si>
  <si>
    <t>Total Active Registrations - Domestic</t>
  </si>
  <si>
    <t>Total Active Registrations - Foreign</t>
  </si>
  <si>
    <t>Total Active Registrations - Madrid REPs</t>
  </si>
  <si>
    <t>New Registrations - Total</t>
  </si>
  <si>
    <t>New Registrations - Domestic</t>
  </si>
  <si>
    <t>New Registrations - Foreign</t>
  </si>
  <si>
    <t>New Registrations - Madrid REPs</t>
  </si>
  <si>
    <t>Pendency by Filing Method - TEAS Total (months)</t>
  </si>
  <si>
    <t>Pendency by Filing Method - TEAS First Action (months)</t>
  </si>
  <si>
    <t>Pendency by Filing Method - TEAS Plus Total (months)</t>
  </si>
  <si>
    <t>Pendency by Filing Method - TEAS Plus First Action (months)</t>
  </si>
  <si>
    <t>Pendency by Filing Method - Madrid REPs Total (months)</t>
  </si>
  <si>
    <t>Pendency by Filing Method - Madrid REPs First Action (months)</t>
  </si>
  <si>
    <t>Pendency by Filing Method - Paper Total (months)</t>
  </si>
  <si>
    <t>Pendency by Filing Method - Paper First Action (months)</t>
  </si>
  <si>
    <t>Percentage Completed Electronically by Method - Total</t>
  </si>
  <si>
    <t>Percentage Completed Electronically by Method -TEAS Plus</t>
  </si>
  <si>
    <t xml:space="preserve">Percentage Completed Electronically by Method -TEAS </t>
  </si>
  <si>
    <t>Percentage Completed Electronically by Method -Madrid</t>
  </si>
  <si>
    <t>Percentage Completed Electronically by Method -Paper</t>
  </si>
  <si>
    <t>Total Pendency Including Suspended and Inter Partes cases (months)</t>
  </si>
  <si>
    <t>New Registrations -Total (Year to Date)</t>
  </si>
  <si>
    <t>No historical data</t>
  </si>
  <si>
    <t>Current dashboard data</t>
  </si>
  <si>
    <t>Historical data</t>
  </si>
  <si>
    <t>Application Filings - Total (classes) (Year to Date)</t>
  </si>
  <si>
    <t>Q1 2012</t>
  </si>
  <si>
    <t>Applications by Filing Method - TEAS Plus (classes)</t>
  </si>
  <si>
    <t>Applications by Filing Method - TEAS (classes)</t>
  </si>
  <si>
    <t>Applications by Filing Method - Madrid (classes)</t>
  </si>
  <si>
    <t>Applications by Filing Method - Paper (classes)</t>
  </si>
  <si>
    <t>Q2 2012</t>
  </si>
  <si>
    <t>Q1 2008</t>
  </si>
  <si>
    <t>Q2 2008</t>
  </si>
  <si>
    <t>Q3 2008</t>
  </si>
  <si>
    <t>Q4 2008</t>
  </si>
  <si>
    <t>Q1 2009</t>
  </si>
  <si>
    <t>Q2 2009</t>
  </si>
  <si>
    <t>Q3 2012</t>
  </si>
  <si>
    <t>Applications Approved on First Action - TEAS Plus</t>
  </si>
  <si>
    <t xml:space="preserve">Applications Approved on First Action - TEAS </t>
  </si>
  <si>
    <t>Applications Approved on First Action - Madrid</t>
  </si>
  <si>
    <t>Applications Approved on First Action - Paper</t>
  </si>
  <si>
    <t>Q4 2012</t>
  </si>
  <si>
    <t>Current dashboard data (include in ticker)</t>
  </si>
  <si>
    <t>Exceptional Office Action</t>
  </si>
  <si>
    <t>Q1 2013</t>
  </si>
  <si>
    <t>Increase over Previous FY (same quarter YTD)</t>
  </si>
  <si>
    <t>Application Filing Basis - USE 1(a)</t>
  </si>
  <si>
    <t>Application Filing Basis - ITU 1(b)</t>
  </si>
  <si>
    <t>Application Filing Basis - Madrid Protocol</t>
  </si>
  <si>
    <t>Application Filing Basis - Paris Convention Sec. 44</t>
  </si>
  <si>
    <t>Q2 2013</t>
  </si>
  <si>
    <t>ACTIVE INTERNATIONAL TRADEMARK CLASSES BY FILING TYPE</t>
  </si>
  <si>
    <t>PERCENTAGE OF OVERALL CLASSES FILED</t>
  </si>
  <si>
    <t>INT</t>
  </si>
  <si>
    <t xml:space="preserve"> </t>
  </si>
  <si>
    <t>FY 2010</t>
  </si>
  <si>
    <t>FY 2011</t>
  </si>
  <si>
    <t>FY 2012</t>
  </si>
  <si>
    <t>CLASS</t>
  </si>
  <si>
    <t>SHORT TITLE</t>
  </si>
  <si>
    <t>Paper</t>
  </si>
  <si>
    <t>TEAS</t>
  </si>
  <si>
    <t>TEAS Plus</t>
  </si>
  <si>
    <t>REP</t>
  </si>
  <si>
    <t>TOTAL</t>
  </si>
  <si>
    <t>%</t>
  </si>
  <si>
    <t>Chemicals</t>
  </si>
  <si>
    <t>Paints</t>
  </si>
  <si>
    <t>Cosmetics and cleaning preparations</t>
  </si>
  <si>
    <t>Lubricants and fuels</t>
  </si>
  <si>
    <t>Pharmaceuticals</t>
  </si>
  <si>
    <t>Metal goods</t>
  </si>
  <si>
    <t>Machinery</t>
  </si>
  <si>
    <t>Hand tools</t>
  </si>
  <si>
    <t>Electrical and scientific apparatus</t>
  </si>
  <si>
    <t>Medical apparatus</t>
  </si>
  <si>
    <t>Environmental control apparatus</t>
  </si>
  <si>
    <t>Vehicles</t>
  </si>
  <si>
    <t>Firearms</t>
  </si>
  <si>
    <t>Jewelry</t>
  </si>
  <si>
    <t>Musical instruments</t>
  </si>
  <si>
    <t>Paper goods and printed matter</t>
  </si>
  <si>
    <t>Rubber goods</t>
  </si>
  <si>
    <t>Leather goods</t>
  </si>
  <si>
    <t>Non-metallic building materials</t>
  </si>
  <si>
    <t>Furniture and articles not otherwise classified</t>
  </si>
  <si>
    <t>Housewares and glass</t>
  </si>
  <si>
    <t>Cordage and fibers</t>
  </si>
  <si>
    <t>Yarns and threads</t>
  </si>
  <si>
    <t>Fabrics</t>
  </si>
  <si>
    <t>Clothing</t>
  </si>
  <si>
    <t>Fancy goods</t>
  </si>
  <si>
    <t>Floor coverings</t>
  </si>
  <si>
    <t>Toys and sporting goods</t>
  </si>
  <si>
    <t>Meats and processed foods</t>
  </si>
  <si>
    <t>Staple foods</t>
  </si>
  <si>
    <t>Natural agricultural products</t>
  </si>
  <si>
    <t>Light beverages</t>
  </si>
  <si>
    <t>Wines and spirits</t>
  </si>
  <si>
    <t>Smokers' articles</t>
  </si>
  <si>
    <t>GOODS SUBTOTAL</t>
  </si>
  <si>
    <t>Advertising and business</t>
  </si>
  <si>
    <t>Insurance and financial</t>
  </si>
  <si>
    <t>Building construction and repair</t>
  </si>
  <si>
    <t>Telecommunications</t>
  </si>
  <si>
    <t>Transportation and storage</t>
  </si>
  <si>
    <t>Treatment of materials</t>
  </si>
  <si>
    <t>Education and entertainment</t>
  </si>
  <si>
    <t>Computer, scientific and legal</t>
  </si>
  <si>
    <t>Hotels and restaurants</t>
  </si>
  <si>
    <t>Medical, beauty and agricultural</t>
  </si>
  <si>
    <t>Personal</t>
  </si>
  <si>
    <t>SERVICES SUBTOTAL</t>
  </si>
  <si>
    <t>COLLECTIVE MEMBERSHIP</t>
  </si>
  <si>
    <t>A</t>
  </si>
  <si>
    <t>CERTIFICATION</t>
  </si>
  <si>
    <t>B</t>
  </si>
  <si>
    <t>SUBTOTAL</t>
  </si>
  <si>
    <t>GRAND TOTAL</t>
  </si>
  <si>
    <t>PERCENTAGE</t>
  </si>
  <si>
    <t>Source: TRAM</t>
  </si>
  <si>
    <t>ACTIVE INTERNATIONAL TRADEMARK CLASSES BY FILING DATE AND BASIS</t>
  </si>
  <si>
    <t>USE</t>
  </si>
  <si>
    <t>ITU</t>
  </si>
  <si>
    <t>Sec. 44</t>
  </si>
  <si>
    <t>Sec. 66(a)</t>
  </si>
  <si>
    <t>Source: TRAM Data Sets.</t>
  </si>
  <si>
    <t>Q3 2013</t>
  </si>
  <si>
    <t>Q4 2013</t>
  </si>
  <si>
    <t>FY 2013</t>
  </si>
  <si>
    <t>Q1 2014</t>
  </si>
  <si>
    <t>Q2 2014</t>
  </si>
  <si>
    <t>Q3 2014</t>
  </si>
  <si>
    <t>FY 2014</t>
  </si>
  <si>
    <t>Q4 2014</t>
  </si>
  <si>
    <t>Q1 2015</t>
  </si>
  <si>
    <t>Q2 2015</t>
  </si>
  <si>
    <t>Q3 2015</t>
  </si>
  <si>
    <t>Q4 2015</t>
  </si>
  <si>
    <t>TEAS RF</t>
  </si>
  <si>
    <t>Q1 2016</t>
  </si>
  <si>
    <t>FY 2015</t>
  </si>
  <si>
    <t>Q4 2016</t>
  </si>
  <si>
    <t>Q2 2016</t>
  </si>
  <si>
    <t>Q3 2016</t>
  </si>
  <si>
    <t>*In a given class, the filing basis may not equal the filing method/type, because a single class may have multiple filing bases.</t>
  </si>
  <si>
    <t>FY 2016</t>
  </si>
  <si>
    <t>Q1 2017</t>
  </si>
  <si>
    <t>Q2 2017</t>
  </si>
  <si>
    <t>Q3 2017</t>
  </si>
  <si>
    <t>Q4 2017</t>
  </si>
  <si>
    <t>Q1 2018</t>
  </si>
  <si>
    <t>Q2 2018</t>
  </si>
  <si>
    <t>FY 2017</t>
  </si>
  <si>
    <t>Q3 2018</t>
  </si>
  <si>
    <t>FY 2018</t>
  </si>
  <si>
    <t>Q4 2018</t>
  </si>
  <si>
    <t>Q1 2019</t>
  </si>
  <si>
    <t>Q2 2019</t>
  </si>
  <si>
    <t>Q3 2019</t>
  </si>
  <si>
    <t>Q4 2019</t>
  </si>
  <si>
    <t>FY 2019</t>
  </si>
  <si>
    <t>Q1 2020</t>
  </si>
  <si>
    <t>Q2 2020</t>
  </si>
  <si>
    <t>Q3 2020</t>
  </si>
  <si>
    <t>Q4 2020</t>
  </si>
  <si>
    <t>YTD FY 2020</t>
  </si>
  <si>
    <t>Q1 2021</t>
  </si>
  <si>
    <t>Percentage Completed Electronically by Method -TEAS Standard</t>
  </si>
  <si>
    <t>Applications Approved on First Action - TEAS Standard</t>
  </si>
  <si>
    <t>Pendency by Filing Method - TEAS Standard Total (months)</t>
  </si>
  <si>
    <t>Pendency by Filing Method - TEAS Standard First Action (months)</t>
  </si>
  <si>
    <t>Applications by Filing Method - TEAS Standard (classes)</t>
  </si>
  <si>
    <t>Q2 2021</t>
  </si>
  <si>
    <t>Q3 2021</t>
  </si>
  <si>
    <t>Q4 2021</t>
  </si>
  <si>
    <t>Q1 2022</t>
  </si>
  <si>
    <t>-</t>
  </si>
  <si>
    <t>Q2 2022</t>
  </si>
  <si>
    <t>Q3 2022</t>
  </si>
  <si>
    <t>Q4 2022</t>
  </si>
  <si>
    <t>Trademark Office Inventory Assessment - Pending Applications</t>
  </si>
  <si>
    <t>Trademark Office Inventory Assessment - Unexamined New Applications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</si>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</sst>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#,##0;\-#,##0;\0"/>
  </numFmts>
  <fonts count="18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10"/>
      <color indexed="9"/>
      <name val="Calibri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>
      <alignment vertical="top"/>
    </xf>
    <xf numFmtId="0" fontId="8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5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4" fontId="4" fillId="0" borderId="3" xfId="5" applyNumberFormat="1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5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0" applyFont="1"/>
    <xf numFmtId="0" fontId="4" fillId="8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9" fontId="4" fillId="0" borderId="6" xfId="7" applyFont="1" applyBorder="1" applyAlignment="1">
      <alignment horizontal="center" vertical="center"/>
    </xf>
    <xf numFmtId="9" fontId="4" fillId="0" borderId="6" xfId="7" applyFont="1" applyFill="1" applyBorder="1" applyAlignment="1">
      <alignment horizontal="center" vertical="center"/>
    </xf>
    <xf numFmtId="9" fontId="4" fillId="0" borderId="0" xfId="7" applyFont="1" applyBorder="1" applyAlignment="1">
      <alignment horizontal="center" vertical="center"/>
    </xf>
    <xf numFmtId="9" fontId="4" fillId="0" borderId="0" xfId="7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9" fontId="4" fillId="7" borderId="0" xfId="7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164" fontId="4" fillId="0" borderId="6" xfId="7" applyNumberFormat="1" applyFont="1" applyFill="1" applyBorder="1" applyAlignment="1">
      <alignment horizontal="center" vertical="center"/>
    </xf>
    <xf numFmtId="0" fontId="8" fillId="0" borderId="0" xfId="4"/>
    <xf numFmtId="164" fontId="2" fillId="0" borderId="0" xfId="5" applyNumberFormat="1" applyFont="1"/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2" borderId="0" xfId="0" applyFont="1" applyFill="1" applyBorder="1"/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7" borderId="0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11" fillId="0" borderId="0" xfId="4" applyFont="1"/>
    <xf numFmtId="0" fontId="12" fillId="0" borderId="0" xfId="0" applyFont="1"/>
    <xf numFmtId="0" fontId="12" fillId="0" borderId="0" xfId="4" applyFont="1"/>
    <xf numFmtId="0" fontId="13" fillId="0" borderId="0" xfId="4" applyFont="1"/>
    <xf numFmtId="0" fontId="12" fillId="0" borderId="10" xfId="4" applyFont="1" applyBorder="1" applyAlignment="1">
      <alignment horizontal="center"/>
    </xf>
    <xf numFmtId="0" fontId="12" fillId="0" borderId="11" xfId="4" applyFont="1" applyBorder="1"/>
    <xf numFmtId="17" fontId="12" fillId="0" borderId="12" xfId="4" applyNumberFormat="1" applyFont="1" applyBorder="1" applyAlignment="1">
      <alignment horizontal="centerContinuous"/>
    </xf>
    <xf numFmtId="0" fontId="12" fillId="0" borderId="12" xfId="4" applyFont="1" applyBorder="1" applyAlignment="1">
      <alignment horizontal="centerContinuous"/>
    </xf>
    <xf numFmtId="0" fontId="12" fillId="0" borderId="13" xfId="4" applyFont="1" applyBorder="1" applyAlignment="1">
      <alignment horizontal="centerContinuous"/>
    </xf>
    <xf numFmtId="0" fontId="12" fillId="0" borderId="14" xfId="4" applyFont="1" applyBorder="1" applyAlignment="1">
      <alignment horizontal="center"/>
    </xf>
    <xf numFmtId="0" fontId="12" fillId="0" borderId="15" xfId="4" applyFont="1" applyBorder="1"/>
    <xf numFmtId="0" fontId="12" fillId="0" borderId="16" xfId="4" applyFont="1" applyBorder="1" applyAlignment="1">
      <alignment horizontal="center"/>
    </xf>
    <xf numFmtId="0" fontId="12" fillId="5" borderId="17" xfId="4" applyFont="1" applyFill="1" applyBorder="1" applyAlignment="1">
      <alignment horizontal="center"/>
    </xf>
    <xf numFmtId="0" fontId="12" fillId="0" borderId="17" xfId="4" applyFont="1" applyFill="1" applyBorder="1" applyAlignment="1">
      <alignment horizontal="center"/>
    </xf>
    <xf numFmtId="0" fontId="12" fillId="5" borderId="18" xfId="4" applyFont="1" applyFill="1" applyBorder="1" applyAlignment="1">
      <alignment horizontal="center"/>
    </xf>
    <xf numFmtId="0" fontId="12" fillId="5" borderId="19" xfId="4" applyFont="1" applyFill="1" applyBorder="1" applyAlignment="1">
      <alignment horizontal="center"/>
    </xf>
    <xf numFmtId="0" fontId="12" fillId="0" borderId="20" xfId="4" applyFont="1" applyFill="1" applyBorder="1" applyAlignment="1">
      <alignment horizontal="center"/>
    </xf>
    <xf numFmtId="0" fontId="12" fillId="0" borderId="21" xfId="4" applyFont="1" applyBorder="1" applyAlignment="1">
      <alignment horizontal="center"/>
    </xf>
    <xf numFmtId="0" fontId="12" fillId="0" borderId="22" xfId="4" applyFont="1" applyBorder="1"/>
    <xf numFmtId="3" fontId="12" fillId="0" borderId="23" xfId="4" applyNumberFormat="1" applyFont="1" applyBorder="1"/>
    <xf numFmtId="3" fontId="12" fillId="5" borderId="24" xfId="4" applyNumberFormat="1" applyFont="1" applyFill="1" applyBorder="1"/>
    <xf numFmtId="3" fontId="12" fillId="0" borderId="24" xfId="4" applyNumberFormat="1" applyFont="1" applyFill="1" applyBorder="1"/>
    <xf numFmtId="3" fontId="12" fillId="5" borderId="25" xfId="4" applyNumberFormat="1" applyFont="1" applyFill="1" applyBorder="1"/>
    <xf numFmtId="3" fontId="12" fillId="0" borderId="26" xfId="4" applyNumberFormat="1" applyFont="1" applyBorder="1"/>
    <xf numFmtId="164" fontId="12" fillId="5" borderId="22" xfId="8" applyNumberFormat="1" applyFont="1" applyFill="1" applyBorder="1"/>
    <xf numFmtId="3" fontId="12" fillId="0" borderId="27" xfId="4" applyNumberFormat="1" applyFont="1" applyFill="1" applyBorder="1"/>
    <xf numFmtId="0" fontId="12" fillId="0" borderId="28" xfId="4" applyFont="1" applyBorder="1" applyAlignment="1">
      <alignment horizontal="center"/>
    </xf>
    <xf numFmtId="0" fontId="12" fillId="0" borderId="29" xfId="4" applyFont="1" applyBorder="1"/>
    <xf numFmtId="3" fontId="12" fillId="0" borderId="30" xfId="4" applyNumberFormat="1" applyFont="1" applyBorder="1"/>
    <xf numFmtId="3" fontId="12" fillId="5" borderId="31" xfId="4" applyNumberFormat="1" applyFont="1" applyFill="1" applyBorder="1"/>
    <xf numFmtId="3" fontId="12" fillId="0" borderId="31" xfId="4" applyNumberFormat="1" applyFont="1" applyFill="1" applyBorder="1"/>
    <xf numFmtId="3" fontId="12" fillId="5" borderId="32" xfId="4" applyNumberFormat="1" applyFont="1" applyFill="1" applyBorder="1"/>
    <xf numFmtId="3" fontId="12" fillId="0" borderId="33" xfId="4" applyNumberFormat="1" applyFont="1" applyBorder="1"/>
    <xf numFmtId="164" fontId="12" fillId="5" borderId="29" xfId="8" applyNumberFormat="1" applyFont="1" applyFill="1" applyBorder="1"/>
    <xf numFmtId="3" fontId="12" fillId="0" borderId="34" xfId="4" applyNumberFormat="1" applyFont="1" applyFill="1" applyBorder="1"/>
    <xf numFmtId="0" fontId="12" fillId="0" borderId="35" xfId="4" applyFont="1" applyBorder="1" applyAlignment="1">
      <alignment horizontal="center"/>
    </xf>
    <xf numFmtId="0" fontId="12" fillId="0" borderId="36" xfId="4" applyFont="1" applyBorder="1"/>
    <xf numFmtId="3" fontId="12" fillId="5" borderId="37" xfId="4" applyNumberFormat="1" applyFont="1" applyFill="1" applyBorder="1"/>
    <xf numFmtId="3" fontId="12" fillId="0" borderId="37" xfId="4" applyNumberFormat="1" applyFont="1" applyFill="1" applyBorder="1"/>
    <xf numFmtId="3" fontId="12" fillId="0" borderId="38" xfId="4" applyNumberFormat="1" applyFont="1" applyBorder="1"/>
    <xf numFmtId="3" fontId="12" fillId="0" borderId="39" xfId="4" applyNumberFormat="1" applyFont="1" applyFill="1" applyBorder="1"/>
    <xf numFmtId="0" fontId="12" fillId="0" borderId="40" xfId="4" applyFont="1" applyBorder="1" applyAlignment="1">
      <alignment horizontal="center"/>
    </xf>
    <xf numFmtId="0" fontId="12" fillId="0" borderId="41" xfId="4" applyFont="1" applyBorder="1"/>
    <xf numFmtId="3" fontId="12" fillId="0" borderId="42" xfId="4" applyNumberFormat="1" applyFont="1" applyBorder="1"/>
    <xf numFmtId="3" fontId="12" fillId="5" borderId="43" xfId="4" applyNumberFormat="1" applyFont="1" applyFill="1" applyBorder="1"/>
    <xf numFmtId="3" fontId="12" fillId="0" borderId="43" xfId="4" applyNumberFormat="1" applyFont="1" applyFill="1" applyBorder="1"/>
    <xf numFmtId="3" fontId="12" fillId="5" borderId="44" xfId="4" applyNumberFormat="1" applyFont="1" applyFill="1" applyBorder="1"/>
    <xf numFmtId="164" fontId="12" fillId="5" borderId="41" xfId="8" applyNumberFormat="1" applyFont="1" applyFill="1" applyBorder="1"/>
    <xf numFmtId="0" fontId="12" fillId="0" borderId="45" xfId="4" applyFont="1" applyBorder="1" applyAlignment="1">
      <alignment horizontal="center"/>
    </xf>
    <xf numFmtId="0" fontId="12" fillId="0" borderId="46" xfId="4" applyFont="1" applyBorder="1"/>
    <xf numFmtId="3" fontId="12" fillId="5" borderId="47" xfId="4" applyNumberFormat="1" applyFont="1" applyFill="1" applyBorder="1"/>
    <xf numFmtId="3" fontId="12" fillId="0" borderId="47" xfId="4" applyNumberFormat="1" applyFont="1" applyFill="1" applyBorder="1"/>
    <xf numFmtId="3" fontId="12" fillId="5" borderId="48" xfId="4" applyNumberFormat="1" applyFont="1" applyFill="1" applyBorder="1"/>
    <xf numFmtId="3" fontId="12" fillId="0" borderId="49" xfId="4" applyNumberFormat="1" applyFont="1" applyFill="1" applyBorder="1"/>
    <xf numFmtId="0" fontId="12" fillId="0" borderId="50" xfId="4" applyFont="1" applyBorder="1" applyAlignment="1">
      <alignment horizontal="center"/>
    </xf>
    <xf numFmtId="0" fontId="12" fillId="0" borderId="51" xfId="4" applyFont="1" applyBorder="1"/>
    <xf numFmtId="3" fontId="12" fillId="0" borderId="52" xfId="4" applyNumberFormat="1" applyFont="1" applyBorder="1"/>
    <xf numFmtId="3" fontId="12" fillId="5" borderId="53" xfId="4" applyNumberFormat="1" applyFont="1" applyFill="1" applyBorder="1"/>
    <xf numFmtId="3" fontId="12" fillId="0" borderId="53" xfId="4" applyNumberFormat="1" applyFont="1" applyFill="1" applyBorder="1"/>
    <xf numFmtId="3" fontId="12" fillId="5" borderId="54" xfId="4" applyNumberFormat="1" applyFont="1" applyFill="1" applyBorder="1"/>
    <xf numFmtId="3" fontId="12" fillId="0" borderId="55" xfId="4" applyNumberFormat="1" applyFont="1" applyFill="1" applyBorder="1"/>
    <xf numFmtId="0" fontId="12" fillId="0" borderId="56" xfId="4" applyFont="1" applyBorder="1"/>
    <xf numFmtId="3" fontId="12" fillId="5" borderId="57" xfId="4" applyNumberFormat="1" applyFont="1" applyFill="1" applyBorder="1"/>
    <xf numFmtId="3" fontId="12" fillId="0" borderId="58" xfId="4" applyNumberFormat="1" applyFont="1" applyFill="1" applyBorder="1"/>
    <xf numFmtId="0" fontId="12" fillId="2" borderId="40" xfId="4" applyFont="1" applyFill="1" applyBorder="1"/>
    <xf numFmtId="0" fontId="12" fillId="2" borderId="41" xfId="4" applyFont="1" applyFill="1" applyBorder="1"/>
    <xf numFmtId="3" fontId="12" fillId="2" borderId="42" xfId="4" applyNumberFormat="1" applyFont="1" applyFill="1" applyBorder="1"/>
    <xf numFmtId="3" fontId="12" fillId="2" borderId="43" xfId="4" applyNumberFormat="1" applyFont="1" applyFill="1" applyBorder="1"/>
    <xf numFmtId="3" fontId="12" fillId="2" borderId="44" xfId="4" applyNumberFormat="1" applyFont="1" applyFill="1" applyBorder="1"/>
    <xf numFmtId="164" fontId="12" fillId="2" borderId="41" xfId="8" applyNumberFormat="1" applyFont="1" applyFill="1" applyBorder="1"/>
    <xf numFmtId="164" fontId="12" fillId="0" borderId="59" xfId="8" applyNumberFormat="1" applyFont="1" applyBorder="1"/>
    <xf numFmtId="164" fontId="12" fillId="5" borderId="43" xfId="8" applyNumberFormat="1" applyFont="1" applyFill="1" applyBorder="1"/>
    <xf numFmtId="164" fontId="12" fillId="0" borderId="43" xfId="8" applyNumberFormat="1" applyFont="1" applyFill="1" applyBorder="1"/>
    <xf numFmtId="164" fontId="12" fillId="5" borderId="44" xfId="8" applyNumberFormat="1" applyFont="1" applyFill="1" applyBorder="1"/>
    <xf numFmtId="164" fontId="12" fillId="0" borderId="42" xfId="8" applyNumberFormat="1" applyFont="1" applyBorder="1"/>
    <xf numFmtId="164" fontId="12" fillId="6" borderId="41" xfId="8" applyNumberFormat="1" applyFont="1" applyFill="1" applyBorder="1"/>
    <xf numFmtId="0" fontId="14" fillId="0" borderId="0" xfId="4" applyFont="1" applyAlignment="1"/>
    <xf numFmtId="0" fontId="11" fillId="0" borderId="0" xfId="0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/>
    <xf numFmtId="0" fontId="12" fillId="0" borderId="60" xfId="0" applyFont="1" applyBorder="1" applyAlignment="1">
      <alignment horizontal="centerContinuous"/>
    </xf>
    <xf numFmtId="0" fontId="12" fillId="0" borderId="12" xfId="0" applyFont="1" applyBorder="1" applyAlignment="1">
      <alignment horizontal="centerContinuous"/>
    </xf>
    <xf numFmtId="0" fontId="12" fillId="0" borderId="13" xfId="0" applyFont="1" applyBorder="1" applyAlignment="1">
      <alignment horizontal="centerContinuous"/>
    </xf>
    <xf numFmtId="0" fontId="12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5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11" borderId="17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/>
    <xf numFmtId="3" fontId="12" fillId="0" borderId="23" xfId="0" applyNumberFormat="1" applyFont="1" applyBorder="1"/>
    <xf numFmtId="3" fontId="12" fillId="5" borderId="24" xfId="0" applyNumberFormat="1" applyFont="1" applyFill="1" applyBorder="1"/>
    <xf numFmtId="3" fontId="12" fillId="0" borderId="24" xfId="0" applyNumberFormat="1" applyFont="1" applyFill="1" applyBorder="1"/>
    <xf numFmtId="167" fontId="12" fillId="5" borderId="63" xfId="0" applyNumberFormat="1" applyFont="1" applyFill="1" applyBorder="1"/>
    <xf numFmtId="3" fontId="12" fillId="0" borderId="23" xfId="0" applyNumberFormat="1" applyFont="1" applyFill="1" applyBorder="1"/>
    <xf numFmtId="3" fontId="12" fillId="11" borderId="24" xfId="0" applyNumberFormat="1" applyFont="1" applyFill="1" applyBorder="1"/>
    <xf numFmtId="167" fontId="12" fillId="0" borderId="63" xfId="0" applyNumberFormat="1" applyFont="1" applyFill="1" applyBorder="1"/>
    <xf numFmtId="3" fontId="12" fillId="11" borderId="22" xfId="0" applyNumberFormat="1" applyFont="1" applyFill="1" applyBorder="1"/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3" fontId="12" fillId="0" borderId="30" xfId="0" applyNumberFormat="1" applyFont="1" applyBorder="1"/>
    <xf numFmtId="3" fontId="12" fillId="5" borderId="31" xfId="0" applyNumberFormat="1" applyFont="1" applyFill="1" applyBorder="1"/>
    <xf numFmtId="3" fontId="12" fillId="0" borderId="31" xfId="0" applyNumberFormat="1" applyFont="1" applyFill="1" applyBorder="1"/>
    <xf numFmtId="167" fontId="12" fillId="5" borderId="64" xfId="0" applyNumberFormat="1" applyFont="1" applyFill="1" applyBorder="1"/>
    <xf numFmtId="3" fontId="12" fillId="0" borderId="65" xfId="0" applyNumberFormat="1" applyFont="1" applyFill="1" applyBorder="1"/>
    <xf numFmtId="3" fontId="12" fillId="11" borderId="31" xfId="0" applyNumberFormat="1" applyFont="1" applyFill="1" applyBorder="1"/>
    <xf numFmtId="167" fontId="12" fillId="0" borderId="64" xfId="0" applyNumberFormat="1" applyFont="1" applyFill="1" applyBorder="1"/>
    <xf numFmtId="3" fontId="12" fillId="5" borderId="29" xfId="0" applyNumberFormat="1" applyFont="1" applyFill="1" applyBorder="1"/>
    <xf numFmtId="3" fontId="12" fillId="0" borderId="33" xfId="0" applyNumberFormat="1" applyFont="1" applyBorder="1"/>
    <xf numFmtId="167" fontId="12" fillId="5" borderId="29" xfId="0" applyNumberFormat="1" applyFont="1" applyFill="1" applyBorder="1"/>
    <xf numFmtId="167" fontId="12" fillId="0" borderId="29" xfId="0" applyNumberFormat="1" applyFont="1" applyFill="1" applyBorder="1"/>
    <xf numFmtId="167" fontId="12" fillId="5" borderId="66" xfId="0" applyNumberFormat="1" applyFont="1" applyFill="1" applyBorder="1"/>
    <xf numFmtId="167" fontId="12" fillId="0" borderId="66" xfId="0" applyNumberFormat="1" applyFont="1" applyFill="1" applyBorder="1"/>
    <xf numFmtId="0" fontId="12" fillId="0" borderId="35" xfId="0" applyFont="1" applyBorder="1" applyAlignment="1">
      <alignment horizontal="center"/>
    </xf>
    <xf numFmtId="0" fontId="12" fillId="0" borderId="36" xfId="0" applyFont="1" applyBorder="1"/>
    <xf numFmtId="3" fontId="12" fillId="5" borderId="37" xfId="0" applyNumberFormat="1" applyFont="1" applyFill="1" applyBorder="1"/>
    <xf numFmtId="3" fontId="12" fillId="0" borderId="37" xfId="0" applyNumberFormat="1" applyFont="1" applyFill="1" applyBorder="1"/>
    <xf numFmtId="3" fontId="12" fillId="11" borderId="37" xfId="0" applyNumberFormat="1" applyFont="1" applyFill="1" applyBorder="1"/>
    <xf numFmtId="0" fontId="12" fillId="0" borderId="40" xfId="0" applyFont="1" applyBorder="1" applyAlignment="1">
      <alignment horizontal="center"/>
    </xf>
    <xf numFmtId="0" fontId="12" fillId="0" borderId="41" xfId="0" applyFont="1" applyBorder="1"/>
    <xf numFmtId="3" fontId="12" fillId="0" borderId="42" xfId="0" applyNumberFormat="1" applyFont="1" applyBorder="1"/>
    <xf numFmtId="3" fontId="12" fillId="5" borderId="43" xfId="0" applyNumberFormat="1" applyFont="1" applyFill="1" applyBorder="1"/>
    <xf numFmtId="3" fontId="12" fillId="0" borderId="43" xfId="0" applyNumberFormat="1" applyFont="1" applyFill="1" applyBorder="1"/>
    <xf numFmtId="3" fontId="12" fillId="5" borderId="67" xfId="0" applyNumberFormat="1" applyFont="1" applyFill="1" applyBorder="1"/>
    <xf numFmtId="3" fontId="12" fillId="0" borderId="59" xfId="0" applyNumberFormat="1" applyFont="1" applyFill="1" applyBorder="1"/>
    <xf numFmtId="3" fontId="12" fillId="11" borderId="43" xfId="0" applyNumberFormat="1" applyFont="1" applyFill="1" applyBorder="1"/>
    <xf numFmtId="3" fontId="12" fillId="0" borderId="67" xfId="0" applyNumberFormat="1" applyFont="1" applyFill="1" applyBorder="1"/>
    <xf numFmtId="3" fontId="12" fillId="5" borderId="41" xfId="0" applyNumberFormat="1" applyFont="1" applyFill="1" applyBorder="1"/>
    <xf numFmtId="0" fontId="12" fillId="0" borderId="45" xfId="0" applyFont="1" applyBorder="1" applyAlignment="1">
      <alignment horizontal="center"/>
    </xf>
    <xf numFmtId="0" fontId="12" fillId="0" borderId="46" xfId="0" applyFont="1" applyBorder="1"/>
    <xf numFmtId="3" fontId="12" fillId="5" borderId="47" xfId="0" applyNumberFormat="1" applyFont="1" applyFill="1" applyBorder="1"/>
    <xf numFmtId="3" fontId="12" fillId="0" borderId="47" xfId="0" applyNumberFormat="1" applyFont="1" applyFill="1" applyBorder="1"/>
    <xf numFmtId="3" fontId="12" fillId="0" borderId="68" xfId="0" applyNumberFormat="1" applyFont="1" applyFill="1" applyBorder="1"/>
    <xf numFmtId="3" fontId="12" fillId="11" borderId="47" xfId="0" applyNumberFormat="1" applyFont="1" applyFill="1" applyBorder="1"/>
    <xf numFmtId="3" fontId="12" fillId="5" borderId="46" xfId="0" applyNumberFormat="1" applyFont="1" applyFill="1" applyBorder="1"/>
    <xf numFmtId="0" fontId="12" fillId="0" borderId="50" xfId="0" applyFont="1" applyBorder="1" applyAlignment="1">
      <alignment horizontal="center"/>
    </xf>
    <xf numFmtId="0" fontId="12" fillId="0" borderId="51" xfId="0" applyFont="1" applyBorder="1"/>
    <xf numFmtId="3" fontId="12" fillId="0" borderId="52" xfId="0" applyNumberFormat="1" applyFont="1" applyBorder="1"/>
    <xf numFmtId="3" fontId="12" fillId="5" borderId="53" xfId="0" applyNumberFormat="1" applyFont="1" applyFill="1" applyBorder="1"/>
    <xf numFmtId="3" fontId="12" fillId="0" borderId="53" xfId="0" applyNumberFormat="1" applyFont="1" applyFill="1" applyBorder="1"/>
    <xf numFmtId="167" fontId="12" fillId="5" borderId="8" xfId="0" applyNumberFormat="1" applyFont="1" applyFill="1" applyBorder="1"/>
    <xf numFmtId="3" fontId="12" fillId="0" borderId="69" xfId="0" applyNumberFormat="1" applyFont="1" applyFill="1" applyBorder="1"/>
    <xf numFmtId="3" fontId="12" fillId="11" borderId="53" xfId="0" applyNumberFormat="1" applyFont="1" applyFill="1" applyBorder="1"/>
    <xf numFmtId="167" fontId="12" fillId="0" borderId="8" xfId="0" applyNumberFormat="1" applyFont="1" applyFill="1" applyBorder="1"/>
    <xf numFmtId="3" fontId="12" fillId="5" borderId="51" xfId="0" applyNumberFormat="1" applyFont="1" applyFill="1" applyBorder="1"/>
    <xf numFmtId="0" fontId="12" fillId="0" borderId="56" xfId="0" applyFont="1" applyBorder="1"/>
    <xf numFmtId="3" fontId="12" fillId="0" borderId="38" xfId="0" applyNumberFormat="1" applyFont="1" applyBorder="1"/>
    <xf numFmtId="167" fontId="12" fillId="5" borderId="70" xfId="0" applyNumberFormat="1" applyFont="1" applyFill="1" applyBorder="1"/>
    <xf numFmtId="3" fontId="12" fillId="0" borderId="71" xfId="0" applyNumberFormat="1" applyFont="1" applyFill="1" applyBorder="1"/>
    <xf numFmtId="167" fontId="12" fillId="0" borderId="70" xfId="0" applyNumberFormat="1" applyFont="1" applyFill="1" applyBorder="1"/>
    <xf numFmtId="3" fontId="12" fillId="5" borderId="36" xfId="0" applyNumberFormat="1" applyFont="1" applyFill="1" applyBorder="1"/>
    <xf numFmtId="3" fontId="12" fillId="0" borderId="0" xfId="0" applyNumberFormat="1" applyFont="1"/>
    <xf numFmtId="0" fontId="12" fillId="2" borderId="40" xfId="0" applyFont="1" applyFill="1" applyBorder="1"/>
    <xf numFmtId="0" fontId="12" fillId="2" borderId="41" xfId="0" applyFont="1" applyFill="1" applyBorder="1"/>
    <xf numFmtId="3" fontId="12" fillId="2" borderId="42" xfId="0" applyNumberFormat="1" applyFont="1" applyFill="1" applyBorder="1"/>
    <xf numFmtId="3" fontId="12" fillId="2" borderId="43" xfId="0" applyNumberFormat="1" applyFont="1" applyFill="1" applyBorder="1"/>
    <xf numFmtId="3" fontId="12" fillId="2" borderId="41" xfId="0" applyNumberFormat="1" applyFont="1" applyFill="1" applyBorder="1"/>
    <xf numFmtId="3" fontId="12" fillId="0" borderId="41" xfId="0" applyNumberFormat="1" applyFont="1" applyFill="1" applyBorder="1"/>
    <xf numFmtId="164" fontId="12" fillId="5" borderId="67" xfId="8" applyNumberFormat="1" applyFont="1" applyFill="1" applyBorder="1"/>
    <xf numFmtId="164" fontId="12" fillId="0" borderId="59" xfId="8" applyNumberFormat="1" applyFont="1" applyFill="1" applyBorder="1"/>
    <xf numFmtId="164" fontId="12" fillId="11" borderId="43" xfId="8" applyNumberFormat="1" applyFont="1" applyFill="1" applyBorder="1"/>
    <xf numFmtId="164" fontId="12" fillId="0" borderId="67" xfId="8" applyNumberFormat="1" applyFont="1" applyFill="1" applyBorder="1"/>
    <xf numFmtId="0" fontId="14" fillId="0" borderId="0" xfId="0" applyFont="1" applyAlignment="1"/>
    <xf numFmtId="164" fontId="12" fillId="0" borderId="0" xfId="5" applyNumberFormat="1" applyFont="1"/>
    <xf numFmtId="10" fontId="12" fillId="0" borderId="0" xfId="0" applyNumberFormat="1" applyFont="1"/>
    <xf numFmtId="1" fontId="12" fillId="0" borderId="0" xfId="0" applyNumberFormat="1" applyFont="1"/>
    <xf numFmtId="9" fontId="12" fillId="0" borderId="0" xfId="0" applyNumberFormat="1" applyFont="1"/>
    <xf numFmtId="10" fontId="12" fillId="0" borderId="0" xfId="5" applyNumberFormat="1" applyFont="1"/>
    <xf numFmtId="0" fontId="10" fillId="12" borderId="3" xfId="0" applyFont="1" applyFill="1" applyBorder="1" applyAlignment="1">
      <alignment horizontal="left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8" xfId="7" applyNumberFormat="1" applyFont="1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/>
    </xf>
    <xf numFmtId="164" fontId="4" fillId="0" borderId="72" xfId="7" applyNumberFormat="1" applyFont="1" applyFill="1" applyBorder="1" applyAlignment="1">
      <alignment horizontal="center" vertical="center"/>
    </xf>
    <xf numFmtId="0" fontId="15" fillId="0" borderId="0" xfId="4" applyFont="1"/>
    <xf numFmtId="165" fontId="4" fillId="12" borderId="8" xfId="0" applyNumberFormat="1" applyFont="1" applyFill="1" applyBorder="1" applyAlignment="1">
      <alignment horizontal="center" vertical="center"/>
    </xf>
    <xf numFmtId="0" fontId="16" fillId="0" borderId="0" xfId="4" applyFont="1"/>
    <xf numFmtId="165" fontId="4" fillId="12" borderId="0" xfId="0" applyNumberFormat="1" applyFont="1" applyFill="1" applyBorder="1" applyAlignment="1">
      <alignment horizontal="center" vertical="center"/>
    </xf>
    <xf numFmtId="3" fontId="4" fillId="9" borderId="8" xfId="0" applyNumberFormat="1" applyFont="1" applyFill="1" applyBorder="1" applyAlignment="1">
      <alignment horizontal="center" vertical="center"/>
    </xf>
    <xf numFmtId="164" fontId="4" fillId="9" borderId="8" xfId="7" applyNumberFormat="1" applyFont="1" applyFill="1" applyBorder="1" applyAlignment="1">
      <alignment horizontal="center" vertical="center"/>
    </xf>
    <xf numFmtId="3" fontId="4" fillId="9" borderId="8" xfId="2" applyNumberFormat="1" applyFont="1" applyFill="1" applyBorder="1" applyAlignment="1">
      <alignment horizontal="center" vertical="center"/>
    </xf>
    <xf numFmtId="164" fontId="4" fillId="9" borderId="72" xfId="7" applyNumberFormat="1" applyFont="1" applyFill="1" applyBorder="1" applyAlignment="1">
      <alignment horizontal="center" vertical="center"/>
    </xf>
    <xf numFmtId="164" fontId="4" fillId="9" borderId="8" xfId="0" applyNumberFormat="1" applyFont="1" applyFill="1" applyBorder="1" applyAlignment="1">
      <alignment horizontal="center" vertical="center"/>
    </xf>
    <xf numFmtId="165" fontId="4" fillId="8" borderId="0" xfId="0" applyNumberFormat="1" applyFont="1" applyFill="1" applyBorder="1" applyAlignment="1">
      <alignment horizontal="center" vertical="center"/>
    </xf>
    <xf numFmtId="166" fontId="4" fillId="8" borderId="0" xfId="0" applyNumberFormat="1" applyFont="1" applyFill="1" applyBorder="1" applyAlignment="1">
      <alignment horizontal="center" vertical="center"/>
    </xf>
    <xf numFmtId="166" fontId="4" fillId="10" borderId="0" xfId="0" applyNumberFormat="1" applyFont="1" applyFill="1" applyBorder="1" applyAlignment="1">
      <alignment horizontal="center" vertical="center"/>
    </xf>
    <xf numFmtId="3" fontId="4" fillId="10" borderId="0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Border="1" applyAlignment="1">
      <alignment horizontal="center" vertical="center"/>
    </xf>
    <xf numFmtId="164" fontId="4" fillId="10" borderId="0" xfId="0" applyNumberFormat="1" applyFont="1" applyFill="1" applyBorder="1" applyAlignment="1">
      <alignment horizontal="center" vertical="center"/>
    </xf>
    <xf numFmtId="164" fontId="4" fillId="10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 vertical="center"/>
    </xf>
    <xf numFmtId="3" fontId="4" fillId="10" borderId="0" xfId="2" applyNumberFormat="1" applyFont="1" applyFill="1" applyBorder="1" applyAlignment="1">
      <alignment horizontal="center" vertical="center"/>
    </xf>
    <xf numFmtId="165" fontId="4" fillId="12" borderId="73" xfId="0" applyNumberFormat="1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165" fontId="4" fillId="12" borderId="74" xfId="0" applyNumberFormat="1" applyFont="1" applyFill="1" applyBorder="1" applyAlignment="1">
      <alignment horizontal="center" vertical="center"/>
    </xf>
    <xf numFmtId="165" fontId="4" fillId="0" borderId="74" xfId="0" applyNumberFormat="1" applyFont="1" applyFill="1" applyBorder="1" applyAlignment="1">
      <alignment horizontal="center" vertical="center"/>
    </xf>
    <xf numFmtId="166" fontId="4" fillId="0" borderId="74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center" vertical="center"/>
    </xf>
    <xf numFmtId="0" fontId="4" fillId="12" borderId="74" xfId="0" applyFont="1" applyFill="1" applyBorder="1" applyAlignment="1">
      <alignment horizontal="center" vertical="center"/>
    </xf>
    <xf numFmtId="164" fontId="4" fillId="0" borderId="74" xfId="0" applyNumberFormat="1" applyFont="1" applyFill="1" applyBorder="1" applyAlignment="1">
      <alignment horizontal="center" vertical="center"/>
    </xf>
    <xf numFmtId="165" fontId="4" fillId="0" borderId="74" xfId="0" applyNumberFormat="1" applyFont="1" applyFill="1" applyBorder="1" applyAlignment="1">
      <alignment horizontal="center"/>
    </xf>
    <xf numFmtId="164" fontId="4" fillId="0" borderId="74" xfId="0" applyNumberFormat="1" applyFont="1" applyFill="1" applyBorder="1" applyAlignment="1">
      <alignment horizontal="center"/>
    </xf>
    <xf numFmtId="164" fontId="4" fillId="0" borderId="74" xfId="7" applyNumberFormat="1" applyFont="1" applyFill="1" applyBorder="1" applyAlignment="1">
      <alignment horizontal="center" vertical="center"/>
    </xf>
    <xf numFmtId="3" fontId="4" fillId="0" borderId="74" xfId="2" applyNumberFormat="1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165" fontId="4" fillId="12" borderId="75" xfId="0" applyNumberFormat="1" applyFont="1" applyFill="1" applyBorder="1" applyAlignment="1">
      <alignment horizontal="center" vertical="center"/>
    </xf>
    <xf numFmtId="0" fontId="4" fillId="12" borderId="75" xfId="0" applyFont="1" applyFill="1" applyBorder="1" applyAlignment="1">
      <alignment horizontal="center" vertical="center"/>
    </xf>
    <xf numFmtId="164" fontId="4" fillId="0" borderId="76" xfId="7" applyNumberFormat="1" applyFont="1" applyFill="1" applyBorder="1" applyAlignment="1">
      <alignment horizontal="center" vertical="center"/>
    </xf>
    <xf numFmtId="3" fontId="4" fillId="0" borderId="75" xfId="0" applyNumberFormat="1" applyFont="1" applyFill="1" applyBorder="1" applyAlignment="1">
      <alignment horizontal="center" vertical="center"/>
    </xf>
    <xf numFmtId="164" fontId="4" fillId="0" borderId="75" xfId="7" applyNumberFormat="1" applyFont="1" applyFill="1" applyBorder="1" applyAlignment="1">
      <alignment horizontal="center" vertical="center"/>
    </xf>
    <xf numFmtId="3" fontId="4" fillId="0" borderId="75" xfId="2" applyNumberFormat="1" applyFont="1" applyFill="1" applyBorder="1" applyAlignment="1">
      <alignment horizontal="center" vertical="center"/>
    </xf>
    <xf numFmtId="164" fontId="4" fillId="0" borderId="78" xfId="7" applyNumberFormat="1" applyFont="1" applyFill="1" applyBorder="1" applyAlignment="1">
      <alignment horizontal="center" vertical="center"/>
    </xf>
    <xf numFmtId="165" fontId="4" fillId="0" borderId="75" xfId="0" applyNumberFormat="1" applyFont="1" applyFill="1" applyBorder="1" applyAlignment="1">
      <alignment horizontal="center" vertical="center"/>
    </xf>
    <xf numFmtId="165" fontId="4" fillId="0" borderId="75" xfId="0" applyNumberFormat="1" applyFont="1" applyFill="1" applyBorder="1" applyAlignment="1">
      <alignment horizontal="center"/>
    </xf>
    <xf numFmtId="164" fontId="4" fillId="0" borderId="75" xfId="0" applyNumberFormat="1" applyFont="1" applyFill="1" applyBorder="1" applyAlignment="1">
      <alignment horizontal="center"/>
    </xf>
    <xf numFmtId="164" fontId="4" fillId="0" borderId="75" xfId="0" applyNumberFormat="1" applyFont="1" applyFill="1" applyBorder="1" applyAlignment="1">
      <alignment horizontal="center" vertical="center"/>
    </xf>
    <xf numFmtId="166" fontId="4" fillId="0" borderId="75" xfId="0" applyNumberFormat="1" applyFont="1" applyFill="1" applyBorder="1" applyAlignment="1">
      <alignment horizontal="center" vertical="center"/>
    </xf>
    <xf numFmtId="164" fontId="17" fillId="10" borderId="0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0" fontId="17" fillId="2" borderId="0" xfId="0" applyFont="1" applyFill="1" applyBorder="1"/>
    <xf numFmtId="164" fontId="17" fillId="0" borderId="0" xfId="0" applyNumberFormat="1" applyFont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164" fontId="17" fillId="0" borderId="74" xfId="0" applyNumberFormat="1" applyFont="1" applyFill="1" applyBorder="1" applyAlignment="1">
      <alignment horizontal="center"/>
    </xf>
    <xf numFmtId="164" fontId="17" fillId="0" borderId="75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9" fontId="17" fillId="0" borderId="0" xfId="0" applyNumberFormat="1" applyFont="1" applyBorder="1" applyAlignment="1">
      <alignment horizontal="center" vertical="center"/>
    </xf>
    <xf numFmtId="9" fontId="17" fillId="9" borderId="0" xfId="0" applyNumberFormat="1" applyFont="1" applyFill="1" applyBorder="1" applyAlignment="1">
      <alignment horizontal="center" vertical="center"/>
    </xf>
    <xf numFmtId="9" fontId="17" fillId="0" borderId="0" xfId="0" applyNumberFormat="1" applyFont="1" applyFill="1" applyBorder="1" applyAlignment="1">
      <alignment horizontal="center" vertical="center"/>
    </xf>
    <xf numFmtId="9" fontId="17" fillId="0" borderId="8" xfId="0" applyNumberFormat="1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64" fontId="17" fillId="9" borderId="8" xfId="0" applyNumberFormat="1" applyFont="1" applyFill="1" applyBorder="1" applyAlignment="1">
      <alignment horizontal="center" vertical="center"/>
    </xf>
    <xf numFmtId="164" fontId="17" fillId="0" borderId="74" xfId="0" applyNumberFormat="1" applyFont="1" applyFill="1" applyBorder="1" applyAlignment="1">
      <alignment horizontal="center" vertical="center"/>
    </xf>
    <xf numFmtId="164" fontId="17" fillId="0" borderId="75" xfId="0" applyNumberFormat="1" applyFont="1" applyFill="1" applyBorder="1" applyAlignment="1">
      <alignment horizontal="center" vertical="center"/>
    </xf>
    <xf numFmtId="166" fontId="4" fillId="13" borderId="0" xfId="0" applyNumberFormat="1" applyFont="1" applyFill="1" applyBorder="1" applyAlignment="1">
      <alignment horizontal="center" vertical="center"/>
    </xf>
    <xf numFmtId="164" fontId="4" fillId="13" borderId="0" xfId="7" applyNumberFormat="1" applyFont="1" applyFill="1" applyBorder="1" applyAlignment="1">
      <alignment horizontal="center" vertical="center"/>
    </xf>
    <xf numFmtId="164" fontId="4" fillId="13" borderId="77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4" fillId="14" borderId="0" xfId="0" applyNumberFormat="1" applyFont="1" applyFill="1" applyBorder="1" applyAlignment="1">
      <alignment horizontal="center"/>
    </xf>
    <xf numFmtId="164" fontId="4" fillId="8" borderId="75" xfId="7" applyNumberFormat="1" applyFont="1" applyFill="1" applyBorder="1" applyAlignment="1">
      <alignment horizontal="center" vertical="center"/>
    </xf>
  </cellXfs>
  <cellStyles count="9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  <cellStyle name="Percent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x-orgshares\TMBudget\EOY%20Data\Copy%20of%20Classes-Basis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s-% of Whole"/>
      <sheetName val="Classes By Basis"/>
      <sheetName val="Classes Per File"/>
      <sheetName val="Classes-% Change"/>
    </sheetNames>
    <sheetDataSet>
      <sheetData sheetId="0" refreshError="1">
        <row r="2">
          <cell r="A2" t="str">
            <v>PERCENTAGE OF OVERALL CLASSES FILED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71"/>
  <sheetViews>
    <sheetView tabSelected="1" zoomScaleNormal="100" workbookViewId="0">
      <pane xSplit="1" ySplit="2" topLeftCell="BF3" activePane="bottomRight" state="frozen"/>
      <selection pane="topRight" activeCell="B1" sqref="B1"/>
      <selection pane="bottomLeft" activeCell="A3" sqref="A3"/>
      <selection pane="bottomRight" activeCell="BJ42" sqref="BJ42"/>
    </sheetView>
  </sheetViews>
  <sheetFormatPr defaultColWidth="8.83203125" defaultRowHeight="12.75" x14ac:dyDescent="0.2"/>
  <cols>
    <col min="1" max="1" width="65.1640625" style="5" customWidth="1"/>
    <col min="2" max="20" width="10" style="1" customWidth="1"/>
    <col min="21" max="21" width="10.5" style="1" customWidth="1"/>
    <col min="22" max="22" width="10.33203125" style="1" customWidth="1"/>
    <col min="23" max="24" width="10.33203125" style="1" bestFit="1" customWidth="1"/>
    <col min="25" max="25" width="10.6640625" style="1" customWidth="1"/>
    <col min="26" max="30" width="11.1640625" style="1" customWidth="1"/>
    <col min="31" max="31" width="10" style="1" customWidth="1"/>
    <col min="32" max="35" width="10.33203125" style="1" bestFit="1" customWidth="1"/>
    <col min="36" max="36" width="10.33203125" style="1" customWidth="1"/>
    <col min="37" max="56" width="10.33203125" style="1" bestFit="1" customWidth="1"/>
    <col min="57" max="59" width="10.33203125" style="1" customWidth="1"/>
    <col min="60" max="62" width="12.6640625" style="1" bestFit="1" customWidth="1"/>
    <col min="63" max="16384" width="8.83203125" style="1"/>
  </cols>
  <sheetData>
    <row r="1" spans="1:62" x14ac:dyDescent="0.2">
      <c r="A1" s="48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2" ht="13.5" thickBot="1" x14ac:dyDescent="0.25">
      <c r="A2" s="26" t="s">
        <v>2</v>
      </c>
      <c r="B2" s="25" t="s">
        <v>61</v>
      </c>
      <c r="C2" s="25" t="s">
        <v>62</v>
      </c>
      <c r="D2" s="25" t="s">
        <v>63</v>
      </c>
      <c r="E2" s="25" t="s">
        <v>64</v>
      </c>
      <c r="F2" s="25" t="s">
        <v>65</v>
      </c>
      <c r="G2" s="25" t="s">
        <v>66</v>
      </c>
      <c r="H2" s="25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5" t="s">
        <v>55</v>
      </c>
      <c r="S2" s="25" t="s">
        <v>60</v>
      </c>
      <c r="T2" s="25" t="s">
        <v>67</v>
      </c>
      <c r="U2" s="25" t="s">
        <v>72</v>
      </c>
      <c r="V2" s="25" t="s">
        <v>75</v>
      </c>
      <c r="W2" s="25" t="s">
        <v>81</v>
      </c>
      <c r="X2" s="41" t="s">
        <v>158</v>
      </c>
      <c r="Y2" s="25" t="s">
        <v>159</v>
      </c>
      <c r="Z2" s="25" t="s">
        <v>161</v>
      </c>
      <c r="AA2" s="25" t="s">
        <v>162</v>
      </c>
      <c r="AB2" s="41" t="s">
        <v>163</v>
      </c>
      <c r="AC2" s="25" t="s">
        <v>165</v>
      </c>
      <c r="AD2" s="25" t="s">
        <v>166</v>
      </c>
      <c r="AE2" s="25" t="s">
        <v>167</v>
      </c>
      <c r="AF2" s="41" t="s">
        <v>168</v>
      </c>
      <c r="AG2" s="25" t="s">
        <v>169</v>
      </c>
      <c r="AH2" s="25" t="s">
        <v>171</v>
      </c>
      <c r="AI2" s="25" t="s">
        <v>174</v>
      </c>
      <c r="AJ2" s="41" t="s">
        <v>175</v>
      </c>
      <c r="AK2" s="25" t="s">
        <v>173</v>
      </c>
      <c r="AL2" s="25" t="s">
        <v>178</v>
      </c>
      <c r="AM2" s="25" t="s">
        <v>179</v>
      </c>
      <c r="AN2" s="41" t="s">
        <v>180</v>
      </c>
      <c r="AO2" s="25" t="s">
        <v>181</v>
      </c>
      <c r="AP2" s="25" t="s">
        <v>182</v>
      </c>
      <c r="AQ2" s="25" t="s">
        <v>183</v>
      </c>
      <c r="AR2" s="41" t="s">
        <v>185</v>
      </c>
      <c r="AS2" s="41" t="s">
        <v>187</v>
      </c>
      <c r="AT2" s="25" t="s">
        <v>188</v>
      </c>
      <c r="AU2" s="25" t="s">
        <v>189</v>
      </c>
      <c r="AV2" s="41" t="s">
        <v>190</v>
      </c>
      <c r="AW2" s="41" t="s">
        <v>191</v>
      </c>
      <c r="AX2" s="25" t="s">
        <v>193</v>
      </c>
      <c r="AY2" s="263" t="s">
        <v>194</v>
      </c>
      <c r="AZ2" s="274" t="s">
        <v>195</v>
      </c>
      <c r="BA2" s="41" t="s">
        <v>196</v>
      </c>
      <c r="BB2" s="41" t="s">
        <v>198</v>
      </c>
      <c r="BC2" s="41" t="s">
        <v>204</v>
      </c>
      <c r="BD2" s="41" t="s">
        <v>205</v>
      </c>
      <c r="BE2" s="41" t="s">
        <v>206</v>
      </c>
      <c r="BF2" s="41" t="s">
        <v>207</v>
      </c>
      <c r="BG2" s="41" t="s">
        <v>209</v>
      </c>
      <c r="BH2" s="41" t="s">
        <v>210</v>
      </c>
      <c r="BI2" s="41" t="s">
        <v>211</v>
      </c>
      <c r="BJ2" s="41" t="s">
        <v>214</v>
      </c>
    </row>
    <row r="3" spans="1:62" ht="13.5" customHeight="1" x14ac:dyDescent="0.2">
      <c r="A3" s="231" t="s">
        <v>13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4"/>
      <c r="AF3" s="232"/>
      <c r="AG3" s="232"/>
      <c r="AH3" s="232"/>
      <c r="AI3" s="232"/>
      <c r="AJ3" s="245"/>
      <c r="AK3" s="245"/>
      <c r="AL3" s="247"/>
      <c r="AM3" s="247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62"/>
      <c r="AY3" s="264"/>
      <c r="AZ3" s="275"/>
      <c r="BA3" s="247"/>
      <c r="BB3" s="247"/>
      <c r="BC3" s="247"/>
      <c r="BD3" s="247"/>
      <c r="BE3" s="247"/>
      <c r="BF3" s="247"/>
      <c r="BG3" s="247"/>
      <c r="BH3" s="247"/>
      <c r="BI3" s="247"/>
      <c r="BJ3" s="247"/>
    </row>
    <row r="4" spans="1:62" ht="13.5" customHeight="1" x14ac:dyDescent="0.2">
      <c r="A4" s="27" t="s">
        <v>0</v>
      </c>
      <c r="B4" s="2">
        <v>2.8</v>
      </c>
      <c r="C4" s="2">
        <v>2.9</v>
      </c>
      <c r="D4" s="2">
        <v>3</v>
      </c>
      <c r="E4" s="2">
        <v>3</v>
      </c>
      <c r="F4" s="2">
        <v>2.8</v>
      </c>
      <c r="G4" s="2">
        <v>2.4</v>
      </c>
      <c r="H4" s="2">
        <v>2.4</v>
      </c>
      <c r="I4" s="2">
        <v>2.7</v>
      </c>
      <c r="J4" s="2">
        <v>2.7</v>
      </c>
      <c r="K4" s="2">
        <v>2.7</v>
      </c>
      <c r="L4" s="2">
        <v>2.8</v>
      </c>
      <c r="M4" s="2">
        <v>3</v>
      </c>
      <c r="N4" s="2">
        <v>3</v>
      </c>
      <c r="O4" s="2">
        <v>2.7</v>
      </c>
      <c r="P4" s="2">
        <v>2.7</v>
      </c>
      <c r="Q4" s="2">
        <v>3.1</v>
      </c>
      <c r="R4" s="32">
        <v>3.2</v>
      </c>
      <c r="S4" s="32">
        <v>3</v>
      </c>
      <c r="T4" s="32">
        <v>3</v>
      </c>
      <c r="U4" s="32">
        <v>3.2</v>
      </c>
      <c r="V4" s="32">
        <v>3.3</v>
      </c>
      <c r="W4" s="32">
        <v>3.2</v>
      </c>
      <c r="X4" s="32">
        <v>3</v>
      </c>
      <c r="Y4" s="32">
        <v>3.1</v>
      </c>
      <c r="Z4" s="32">
        <v>3</v>
      </c>
      <c r="AA4" s="32">
        <v>2.9</v>
      </c>
      <c r="AB4" s="32">
        <v>2.8</v>
      </c>
      <c r="AC4" s="32">
        <v>3</v>
      </c>
      <c r="AD4" s="32">
        <v>3</v>
      </c>
      <c r="AE4" s="32">
        <v>3.1</v>
      </c>
      <c r="AF4" s="235">
        <v>2.8</v>
      </c>
      <c r="AG4" s="235">
        <v>2.9</v>
      </c>
      <c r="AH4" s="235">
        <v>3</v>
      </c>
      <c r="AI4" s="235">
        <v>3.2</v>
      </c>
      <c r="AJ4" s="235">
        <v>3.1</v>
      </c>
      <c r="AK4" s="235">
        <v>3.1</v>
      </c>
      <c r="AL4" s="32">
        <v>2.9</v>
      </c>
      <c r="AM4" s="32">
        <v>2.7</v>
      </c>
      <c r="AN4" s="235">
        <v>2.5</v>
      </c>
      <c r="AO4" s="235">
        <v>2.7</v>
      </c>
      <c r="AP4" s="235">
        <v>2.8</v>
      </c>
      <c r="AQ4" s="235">
        <v>3</v>
      </c>
      <c r="AR4" s="235">
        <v>3.1</v>
      </c>
      <c r="AS4" s="235">
        <v>3.37</v>
      </c>
      <c r="AT4" s="235">
        <v>3.4</v>
      </c>
      <c r="AU4" s="235">
        <v>2.6</v>
      </c>
      <c r="AV4" s="235">
        <v>2.4</v>
      </c>
      <c r="AW4" s="235">
        <v>2.6</v>
      </c>
      <c r="AX4" s="235">
        <v>2.8</v>
      </c>
      <c r="AY4" s="265">
        <v>2.7</v>
      </c>
      <c r="AZ4" s="282">
        <v>2.7</v>
      </c>
      <c r="BA4" s="282">
        <v>3</v>
      </c>
      <c r="BB4" s="282">
        <v>4.0199999999999996</v>
      </c>
      <c r="BC4" s="282">
        <v>4.7</v>
      </c>
      <c r="BD4" s="282">
        <v>5.5</v>
      </c>
      <c r="BE4" s="282">
        <v>6.32</v>
      </c>
      <c r="BF4" s="282">
        <v>7.37</v>
      </c>
      <c r="BG4" s="282">
        <v>7.72</v>
      </c>
      <c r="BH4" s="282">
        <v>8.14</v>
      </c>
      <c r="BI4" s="282">
        <v>8.2899999999999991</v>
      </c>
      <c r="BJ4" s="253">
        <v>8.4</v>
      </c>
    </row>
    <row r="5" spans="1:62" ht="13.5" customHeight="1" x14ac:dyDescent="0.2">
      <c r="A5" s="27" t="s">
        <v>14</v>
      </c>
      <c r="B5" s="2">
        <v>12.8</v>
      </c>
      <c r="C5" s="2">
        <v>12.9</v>
      </c>
      <c r="D5" s="2">
        <v>12.3</v>
      </c>
      <c r="E5" s="2">
        <v>11.8</v>
      </c>
      <c r="F5" s="2">
        <v>12</v>
      </c>
      <c r="G5" s="2">
        <v>11.6</v>
      </c>
      <c r="H5" s="2">
        <v>11.2</v>
      </c>
      <c r="I5" s="2">
        <v>11.2</v>
      </c>
      <c r="J5" s="2">
        <v>11.1</v>
      </c>
      <c r="K5" s="2">
        <v>11.3</v>
      </c>
      <c r="L5" s="2">
        <v>10.8</v>
      </c>
      <c r="M5" s="2">
        <v>10.5</v>
      </c>
      <c r="N5" s="2">
        <v>10.3</v>
      </c>
      <c r="O5" s="2">
        <v>10.9</v>
      </c>
      <c r="P5" s="2">
        <v>10.199999999999999</v>
      </c>
      <c r="Q5" s="2">
        <v>10.5</v>
      </c>
      <c r="R5" s="33">
        <v>10.199999999999999</v>
      </c>
      <c r="S5" s="33">
        <v>10.7</v>
      </c>
      <c r="T5" s="33">
        <v>10.6</v>
      </c>
      <c r="U5" s="33">
        <v>10.199999999999999</v>
      </c>
      <c r="V5" s="33">
        <v>10.3</v>
      </c>
      <c r="W5" s="33">
        <v>10.5</v>
      </c>
      <c r="X5" s="43">
        <v>10.5</v>
      </c>
      <c r="Y5" s="43">
        <v>10</v>
      </c>
      <c r="Z5" s="43">
        <v>9.9</v>
      </c>
      <c r="AA5" s="43">
        <v>10.199999999999999</v>
      </c>
      <c r="AB5" s="43">
        <v>10.3</v>
      </c>
      <c r="AC5" s="43">
        <v>9.8000000000000007</v>
      </c>
      <c r="AD5" s="43">
        <v>9.86</v>
      </c>
      <c r="AE5" s="43">
        <v>10.1</v>
      </c>
      <c r="AF5" s="236">
        <v>10.3</v>
      </c>
      <c r="AG5" s="236">
        <v>10.1</v>
      </c>
      <c r="AH5" s="236">
        <v>9.8000000000000007</v>
      </c>
      <c r="AI5" s="236">
        <v>10.5</v>
      </c>
      <c r="AJ5" s="236">
        <v>10</v>
      </c>
      <c r="AK5" s="236">
        <v>9.8000000000000007</v>
      </c>
      <c r="AL5" s="43">
        <v>9.9</v>
      </c>
      <c r="AM5" s="43">
        <v>9.8000000000000007</v>
      </c>
      <c r="AN5" s="236">
        <v>10.1</v>
      </c>
      <c r="AO5" s="236">
        <v>9.5</v>
      </c>
      <c r="AP5" s="236">
        <v>9.6</v>
      </c>
      <c r="AQ5" s="236">
        <v>9.1</v>
      </c>
      <c r="AR5" s="236">
        <v>9.6999999999999993</v>
      </c>
      <c r="AS5" s="236">
        <v>9.6</v>
      </c>
      <c r="AT5" s="236">
        <v>9.6</v>
      </c>
      <c r="AU5" s="236">
        <v>9.6999999999999993</v>
      </c>
      <c r="AV5" s="236">
        <v>9.8000000000000007</v>
      </c>
      <c r="AW5" s="236">
        <v>9.3000000000000007</v>
      </c>
      <c r="AX5" s="236">
        <v>9.4</v>
      </c>
      <c r="AY5" s="266">
        <v>9.6</v>
      </c>
      <c r="AZ5" s="286">
        <v>9.8000000000000007</v>
      </c>
      <c r="BA5" s="286">
        <v>9.5</v>
      </c>
      <c r="BB5" s="286">
        <v>9.84</v>
      </c>
      <c r="BC5" s="286">
        <v>9.6</v>
      </c>
      <c r="BD5" s="286">
        <v>10.5</v>
      </c>
      <c r="BE5" s="286">
        <v>11.23</v>
      </c>
      <c r="BF5" s="286">
        <v>12.28</v>
      </c>
      <c r="BG5" s="286">
        <v>12.47</v>
      </c>
      <c r="BH5" s="286">
        <v>13.25</v>
      </c>
      <c r="BI5" s="286">
        <v>13.82</v>
      </c>
      <c r="BJ5" s="254">
        <v>14.3</v>
      </c>
    </row>
    <row r="6" spans="1:62" ht="13.5" customHeight="1" x14ac:dyDescent="0.2">
      <c r="A6" s="27" t="s">
        <v>49</v>
      </c>
      <c r="B6" s="2">
        <v>14.7</v>
      </c>
      <c r="C6" s="2">
        <v>14.8</v>
      </c>
      <c r="D6" s="2">
        <v>14.4</v>
      </c>
      <c r="E6" s="2">
        <v>13.9</v>
      </c>
      <c r="F6" s="2">
        <v>14.3</v>
      </c>
      <c r="G6" s="2">
        <v>13.8</v>
      </c>
      <c r="H6" s="2">
        <v>13.3</v>
      </c>
      <c r="I6" s="2">
        <v>13.5</v>
      </c>
      <c r="J6" s="2">
        <v>13.6</v>
      </c>
      <c r="K6" s="2">
        <v>13.6</v>
      </c>
      <c r="L6" s="2">
        <v>13.2</v>
      </c>
      <c r="M6" s="2">
        <v>13</v>
      </c>
      <c r="N6" s="2">
        <v>12.6</v>
      </c>
      <c r="O6" s="2">
        <v>13.1</v>
      </c>
      <c r="P6" s="2">
        <v>12.1</v>
      </c>
      <c r="Q6" s="2">
        <v>12.6</v>
      </c>
      <c r="R6" s="33">
        <v>12.1</v>
      </c>
      <c r="S6" s="33">
        <v>12.9</v>
      </c>
      <c r="T6" s="33">
        <v>12.6</v>
      </c>
      <c r="U6" s="33">
        <v>12</v>
      </c>
      <c r="V6" s="33">
        <v>11.8</v>
      </c>
      <c r="W6" s="33">
        <v>12.3</v>
      </c>
      <c r="X6" s="43">
        <v>12.1</v>
      </c>
      <c r="Y6" s="43">
        <v>11.7</v>
      </c>
      <c r="Z6" s="43">
        <v>11.4</v>
      </c>
      <c r="AA6" s="43">
        <v>11.9</v>
      </c>
      <c r="AB6" s="43">
        <v>11.9</v>
      </c>
      <c r="AC6" s="43">
        <v>11.3</v>
      </c>
      <c r="AD6" s="43">
        <v>11.4</v>
      </c>
      <c r="AE6" s="43">
        <v>11.6</v>
      </c>
      <c r="AF6" s="236">
        <v>11.7</v>
      </c>
      <c r="AG6" s="236">
        <v>11.5</v>
      </c>
      <c r="AH6" s="236">
        <v>11.2</v>
      </c>
      <c r="AI6" s="236">
        <v>11.9</v>
      </c>
      <c r="AJ6" s="236">
        <v>11.4</v>
      </c>
      <c r="AK6" s="236">
        <v>11.3</v>
      </c>
      <c r="AL6" s="43">
        <v>11.1</v>
      </c>
      <c r="AM6" s="43">
        <v>11.1</v>
      </c>
      <c r="AN6" s="236">
        <v>11.7</v>
      </c>
      <c r="AO6" s="236">
        <v>10.9</v>
      </c>
      <c r="AP6" s="236">
        <v>11.1</v>
      </c>
      <c r="AQ6" s="236">
        <v>11.2</v>
      </c>
      <c r="AR6" s="236">
        <v>11.1</v>
      </c>
      <c r="AS6" s="236">
        <v>10.9</v>
      </c>
      <c r="AT6" s="236">
        <v>10.9</v>
      </c>
      <c r="AU6" s="236">
        <v>11.2</v>
      </c>
      <c r="AV6" s="236">
        <v>11.3</v>
      </c>
      <c r="AW6" s="236">
        <v>10.7</v>
      </c>
      <c r="AX6" s="236">
        <v>10.9</v>
      </c>
      <c r="AY6" s="266">
        <v>11.1</v>
      </c>
      <c r="AZ6" s="286">
        <v>11.5</v>
      </c>
      <c r="BA6" s="286">
        <v>11.1</v>
      </c>
      <c r="BB6" s="286">
        <v>11.44</v>
      </c>
      <c r="BC6" s="286">
        <v>11.3</v>
      </c>
      <c r="BD6" s="286">
        <v>12.1</v>
      </c>
      <c r="BE6" s="286">
        <v>12.47</v>
      </c>
      <c r="BF6" s="286">
        <v>14.22</v>
      </c>
      <c r="BG6" s="286">
        <v>13.89</v>
      </c>
      <c r="BH6" s="286">
        <v>14.62</v>
      </c>
      <c r="BI6" s="286">
        <v>15.03</v>
      </c>
      <c r="BJ6" s="255">
        <v>15.61</v>
      </c>
    </row>
    <row r="7" spans="1:62" ht="13.5" customHeight="1" x14ac:dyDescent="0.2">
      <c r="A7" s="27" t="s">
        <v>15</v>
      </c>
      <c r="B7" s="22"/>
      <c r="C7" s="22"/>
      <c r="D7" s="29">
        <v>5</v>
      </c>
      <c r="E7" s="29">
        <v>1</v>
      </c>
      <c r="F7" s="29">
        <v>17</v>
      </c>
      <c r="G7" s="29">
        <v>17</v>
      </c>
      <c r="H7" s="29">
        <v>20</v>
      </c>
      <c r="I7" s="29">
        <v>15</v>
      </c>
      <c r="J7" s="29">
        <v>37</v>
      </c>
      <c r="K7" s="29">
        <v>23</v>
      </c>
      <c r="L7" s="29">
        <v>19</v>
      </c>
      <c r="M7" s="29">
        <v>19</v>
      </c>
      <c r="N7" s="29">
        <v>18</v>
      </c>
      <c r="O7" s="29">
        <v>3</v>
      </c>
      <c r="P7" s="29">
        <v>3</v>
      </c>
      <c r="Q7" s="29">
        <v>1</v>
      </c>
      <c r="R7" s="34">
        <v>15</v>
      </c>
      <c r="S7" s="34">
        <v>15</v>
      </c>
      <c r="T7" s="34">
        <v>14</v>
      </c>
      <c r="U7" s="34">
        <v>14</v>
      </c>
      <c r="V7" s="34">
        <v>15</v>
      </c>
      <c r="W7" s="34">
        <v>12</v>
      </c>
      <c r="X7" s="34">
        <v>12</v>
      </c>
      <c r="Y7" s="34">
        <v>11</v>
      </c>
      <c r="Z7" s="34">
        <v>18</v>
      </c>
      <c r="AA7" s="34">
        <v>13</v>
      </c>
      <c r="AB7" s="34">
        <v>12</v>
      </c>
      <c r="AC7" s="34">
        <v>11</v>
      </c>
      <c r="AD7" s="34">
        <v>28</v>
      </c>
      <c r="AE7" s="34">
        <v>26</v>
      </c>
      <c r="AF7" s="237">
        <v>20</v>
      </c>
      <c r="AG7" s="237">
        <v>5</v>
      </c>
      <c r="AH7" s="237">
        <v>27</v>
      </c>
      <c r="AI7" s="237">
        <v>31</v>
      </c>
      <c r="AJ7" s="237">
        <v>19</v>
      </c>
      <c r="AK7" s="237">
        <v>15</v>
      </c>
      <c r="AL7" s="34">
        <v>20</v>
      </c>
      <c r="AM7" s="34">
        <v>9</v>
      </c>
      <c r="AN7" s="237">
        <v>23</v>
      </c>
      <c r="AO7" s="237">
        <v>10</v>
      </c>
      <c r="AP7" s="237">
        <v>9</v>
      </c>
      <c r="AQ7" s="237">
        <v>17</v>
      </c>
      <c r="AR7" s="237">
        <v>13</v>
      </c>
      <c r="AS7" s="237">
        <v>13</v>
      </c>
      <c r="AT7" s="237">
        <v>13</v>
      </c>
      <c r="AU7" s="237">
        <v>13</v>
      </c>
      <c r="AV7" s="237">
        <v>11</v>
      </c>
      <c r="AW7" s="237">
        <v>13</v>
      </c>
      <c r="AX7" s="237">
        <v>10</v>
      </c>
      <c r="AY7" s="267">
        <v>7</v>
      </c>
      <c r="AZ7" s="278">
        <v>16</v>
      </c>
      <c r="BA7" s="278">
        <v>12</v>
      </c>
      <c r="BB7" s="278">
        <v>15</v>
      </c>
      <c r="BC7" s="278">
        <v>13</v>
      </c>
      <c r="BD7" s="278">
        <v>8</v>
      </c>
      <c r="BE7" s="278">
        <v>10</v>
      </c>
      <c r="BF7" s="278">
        <v>17</v>
      </c>
      <c r="BG7" s="278">
        <v>15</v>
      </c>
      <c r="BH7" s="278">
        <v>15</v>
      </c>
      <c r="BI7" s="278">
        <v>15</v>
      </c>
      <c r="BJ7" s="256">
        <v>26</v>
      </c>
    </row>
    <row r="8" spans="1:62" ht="13.5" customHeight="1" x14ac:dyDescent="0.2">
      <c r="A8" s="27" t="s">
        <v>16</v>
      </c>
      <c r="B8" s="22"/>
      <c r="C8" s="22"/>
      <c r="D8" s="29">
        <v>6</v>
      </c>
      <c r="E8" s="29">
        <v>1</v>
      </c>
      <c r="F8" s="29">
        <v>1</v>
      </c>
      <c r="G8" s="29">
        <v>1</v>
      </c>
      <c r="H8" s="29">
        <v>3</v>
      </c>
      <c r="I8" s="29">
        <v>5</v>
      </c>
      <c r="J8" s="29">
        <v>10</v>
      </c>
      <c r="K8" s="29">
        <v>12</v>
      </c>
      <c r="L8" s="29">
        <v>13</v>
      </c>
      <c r="M8" s="29">
        <v>11</v>
      </c>
      <c r="N8" s="29">
        <v>22</v>
      </c>
      <c r="O8" s="29">
        <v>10</v>
      </c>
      <c r="P8" s="29">
        <v>57</v>
      </c>
      <c r="Q8" s="29">
        <v>12</v>
      </c>
      <c r="R8" s="34">
        <v>30</v>
      </c>
      <c r="S8" s="34">
        <v>10</v>
      </c>
      <c r="T8" s="34">
        <v>12</v>
      </c>
      <c r="U8" s="34">
        <v>11</v>
      </c>
      <c r="V8" s="34">
        <v>28</v>
      </c>
      <c r="W8" s="34">
        <v>14</v>
      </c>
      <c r="X8" s="34">
        <v>6</v>
      </c>
      <c r="Y8" s="34">
        <v>4</v>
      </c>
      <c r="Z8" s="34">
        <v>11</v>
      </c>
      <c r="AA8" s="34">
        <v>16</v>
      </c>
      <c r="AB8" s="34">
        <v>11</v>
      </c>
      <c r="AC8" s="34">
        <v>12</v>
      </c>
      <c r="AD8" s="34">
        <v>25</v>
      </c>
      <c r="AE8" s="34">
        <v>15</v>
      </c>
      <c r="AF8" s="237">
        <v>20</v>
      </c>
      <c r="AG8" s="237">
        <v>30</v>
      </c>
      <c r="AH8" s="237">
        <v>57</v>
      </c>
      <c r="AI8" s="237">
        <v>52</v>
      </c>
      <c r="AJ8" s="237">
        <v>54</v>
      </c>
      <c r="AK8" s="237">
        <v>60</v>
      </c>
      <c r="AL8" s="34">
        <v>59</v>
      </c>
      <c r="AM8" s="34">
        <v>42</v>
      </c>
      <c r="AN8" s="237">
        <v>30</v>
      </c>
      <c r="AO8" s="237">
        <v>27</v>
      </c>
      <c r="AP8" s="237">
        <v>21</v>
      </c>
      <c r="AQ8" s="237">
        <v>10</v>
      </c>
      <c r="AR8" s="237">
        <v>3</v>
      </c>
      <c r="AS8" s="237">
        <v>3</v>
      </c>
      <c r="AT8" s="237">
        <v>10</v>
      </c>
      <c r="AU8" s="237">
        <v>20</v>
      </c>
      <c r="AV8" s="237">
        <v>25</v>
      </c>
      <c r="AW8" s="237">
        <v>25</v>
      </c>
      <c r="AX8" s="237">
        <v>31</v>
      </c>
      <c r="AY8" s="267">
        <v>44</v>
      </c>
      <c r="AZ8" s="278">
        <v>46</v>
      </c>
      <c r="BA8" s="278">
        <v>29</v>
      </c>
      <c r="BB8" s="278">
        <v>48</v>
      </c>
      <c r="BC8" s="278">
        <v>66</v>
      </c>
      <c r="BD8" s="278">
        <v>68</v>
      </c>
      <c r="BE8" s="278">
        <v>75</v>
      </c>
      <c r="BF8" s="278">
        <v>98</v>
      </c>
      <c r="BG8" s="278">
        <v>90</v>
      </c>
      <c r="BH8" s="278">
        <v>90</v>
      </c>
      <c r="BI8" s="278">
        <v>121</v>
      </c>
      <c r="BJ8" s="256">
        <v>130</v>
      </c>
    </row>
    <row r="9" spans="1:62" ht="13.5" customHeight="1" x14ac:dyDescent="0.2">
      <c r="A9" s="231" t="s">
        <v>17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3"/>
      <c r="AG9" s="233"/>
      <c r="AH9" s="233"/>
      <c r="AI9" s="233"/>
      <c r="AJ9" s="233"/>
      <c r="AK9" s="233"/>
      <c r="AL9" s="232"/>
      <c r="AM9" s="232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68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32"/>
    </row>
    <row r="10" spans="1:62" ht="13.5" customHeight="1" x14ac:dyDescent="0.2">
      <c r="A10" s="27" t="s">
        <v>18</v>
      </c>
      <c r="B10" s="22"/>
      <c r="C10" s="22"/>
      <c r="D10" s="22"/>
      <c r="E10" s="22"/>
      <c r="F10" s="4">
        <v>0.96399999999999997</v>
      </c>
      <c r="G10" s="4">
        <v>0.96599999999999997</v>
      </c>
      <c r="H10" s="4">
        <v>0.96099999999999997</v>
      </c>
      <c r="I10" s="4">
        <v>0.96399999999999997</v>
      </c>
      <c r="J10" s="4">
        <v>0.97499999999999998</v>
      </c>
      <c r="K10" s="4">
        <v>0.97</v>
      </c>
      <c r="L10" s="4">
        <v>0.96899999999999997</v>
      </c>
      <c r="M10" s="4">
        <v>0.96599999999999997</v>
      </c>
      <c r="N10" s="4">
        <v>0.97299999999999998</v>
      </c>
      <c r="O10" s="4">
        <v>0.96399999999999997</v>
      </c>
      <c r="P10" s="4">
        <v>0.96399999999999997</v>
      </c>
      <c r="Q10" s="4">
        <v>0.96499999999999997</v>
      </c>
      <c r="R10" s="35">
        <v>0.94099999999999995</v>
      </c>
      <c r="S10" s="35">
        <v>0.96299999999999997</v>
      </c>
      <c r="T10" s="35">
        <v>0.95299999999999996</v>
      </c>
      <c r="U10" s="35">
        <v>0.96199999999999997</v>
      </c>
      <c r="V10" s="35">
        <v>0.95</v>
      </c>
      <c r="W10" s="35">
        <v>0.95399999999999996</v>
      </c>
      <c r="X10" s="35">
        <v>0.96</v>
      </c>
      <c r="Y10" s="35">
        <v>0.96299999999999997</v>
      </c>
      <c r="Z10" s="35">
        <v>0.96399999999999997</v>
      </c>
      <c r="AA10" s="35">
        <v>0.95799999999999996</v>
      </c>
      <c r="AB10" s="35">
        <v>0.95799999999999996</v>
      </c>
      <c r="AC10" s="35">
        <v>0.95799999999999996</v>
      </c>
      <c r="AD10" s="35">
        <v>0.97199999999999998</v>
      </c>
      <c r="AE10" s="35">
        <v>0.96599999999999997</v>
      </c>
      <c r="AF10" s="238">
        <v>0.96599999999999997</v>
      </c>
      <c r="AG10" s="238">
        <v>0.96699999999999997</v>
      </c>
      <c r="AH10" s="238">
        <v>0.98</v>
      </c>
      <c r="AI10" s="238">
        <v>0.97799999999999998</v>
      </c>
      <c r="AJ10" s="238">
        <v>0.97399999999999998</v>
      </c>
      <c r="AK10" s="238">
        <v>0.97099999999999997</v>
      </c>
      <c r="AL10" s="35">
        <v>0.97299999999999998</v>
      </c>
      <c r="AM10" s="35">
        <v>0.97699999999999998</v>
      </c>
      <c r="AN10" s="238">
        <v>0.97299999999999998</v>
      </c>
      <c r="AO10" s="238">
        <v>0.97299999999999998</v>
      </c>
      <c r="AP10" s="238">
        <v>0.96799999999999997</v>
      </c>
      <c r="AQ10" s="238">
        <v>0.97099999999999997</v>
      </c>
      <c r="AR10" s="238">
        <v>0.96799999999999997</v>
      </c>
      <c r="AS10" s="238">
        <v>0.96899999999999997</v>
      </c>
      <c r="AT10" s="238">
        <v>0.97499999999999998</v>
      </c>
      <c r="AU10" s="238">
        <v>0.96799999999999997</v>
      </c>
      <c r="AV10" s="252">
        <v>0.96399999999999997</v>
      </c>
      <c r="AW10" s="238">
        <v>0.96399999999999997</v>
      </c>
      <c r="AX10" s="238">
        <v>0.96799999999999997</v>
      </c>
      <c r="AY10" s="269">
        <v>0.96</v>
      </c>
      <c r="AZ10" s="285">
        <v>0.95799999999999996</v>
      </c>
      <c r="BA10" s="285">
        <v>0.95699999999999996</v>
      </c>
      <c r="BB10" s="285">
        <v>0.95399999999999996</v>
      </c>
      <c r="BC10" s="285">
        <v>0.96299999999999997</v>
      </c>
      <c r="BD10" s="285">
        <v>0.96499999999999997</v>
      </c>
      <c r="BE10" s="285">
        <v>0.96299999999999997</v>
      </c>
      <c r="BF10" s="285">
        <v>0.96599999999999997</v>
      </c>
      <c r="BG10" s="285">
        <v>0.97399999999999998</v>
      </c>
      <c r="BH10" s="285">
        <v>0.97499999999999998</v>
      </c>
      <c r="BI10" s="285">
        <v>0.96099999999999997</v>
      </c>
      <c r="BJ10" s="257">
        <v>0.96899999999999997</v>
      </c>
    </row>
    <row r="11" spans="1:62" ht="13.5" customHeight="1" x14ac:dyDescent="0.2">
      <c r="A11" s="27" t="s">
        <v>19</v>
      </c>
      <c r="B11" s="22"/>
      <c r="C11" s="22"/>
      <c r="D11" s="22"/>
      <c r="E11" s="22"/>
      <c r="F11" s="4">
        <v>0.97299999999999998</v>
      </c>
      <c r="G11" s="4">
        <v>0.97199999999999998</v>
      </c>
      <c r="H11" s="4">
        <v>0.97099999999999997</v>
      </c>
      <c r="I11" s="4">
        <v>0.97599999999999998</v>
      </c>
      <c r="J11" s="4">
        <v>0.97099999999999997</v>
      </c>
      <c r="K11" s="4">
        <v>0.96699999999999997</v>
      </c>
      <c r="L11" s="4">
        <v>0.96699999999999997</v>
      </c>
      <c r="M11" s="4">
        <v>0.96799999999999997</v>
      </c>
      <c r="N11" s="4">
        <v>0.97599999999999998</v>
      </c>
      <c r="O11" s="4">
        <v>0.97899999999999998</v>
      </c>
      <c r="P11" s="4">
        <v>0.97499999999999998</v>
      </c>
      <c r="Q11" s="4">
        <v>0.97</v>
      </c>
      <c r="R11" s="35">
        <v>0.96399999999999997</v>
      </c>
      <c r="S11" s="35">
        <v>0.97099999999999997</v>
      </c>
      <c r="T11" s="35">
        <v>0.97099999999999997</v>
      </c>
      <c r="U11" s="35">
        <v>0.97099999999999997</v>
      </c>
      <c r="V11" s="35">
        <v>0.95399999999999996</v>
      </c>
      <c r="W11" s="35">
        <v>0.96199999999999997</v>
      </c>
      <c r="X11" s="35">
        <v>0.96399999999999997</v>
      </c>
      <c r="Y11" s="35">
        <v>0.97099999999999997</v>
      </c>
      <c r="Z11" s="35">
        <v>0.97399999999999998</v>
      </c>
      <c r="AA11" s="35">
        <v>0.96799999999999997</v>
      </c>
      <c r="AB11" s="35">
        <v>0.97199999999999998</v>
      </c>
      <c r="AC11" s="35">
        <v>0.97199999999999998</v>
      </c>
      <c r="AD11" s="35">
        <v>0.96899999999999997</v>
      </c>
      <c r="AE11" s="35">
        <v>0.97400000000000009</v>
      </c>
      <c r="AF11" s="238">
        <v>0.97499999999999998</v>
      </c>
      <c r="AG11" s="238">
        <v>0.97599999999999998</v>
      </c>
      <c r="AH11" s="238">
        <v>0.97699999999999998</v>
      </c>
      <c r="AI11" s="238">
        <v>0.97899999999999998</v>
      </c>
      <c r="AJ11" s="238">
        <v>0.97899999999999998</v>
      </c>
      <c r="AK11" s="238">
        <v>0.97799999999999998</v>
      </c>
      <c r="AL11" s="35">
        <v>0.97099999999999997</v>
      </c>
      <c r="AM11" s="35">
        <v>0.98299999999999998</v>
      </c>
      <c r="AN11" s="238">
        <v>0.98199999999999998</v>
      </c>
      <c r="AO11" s="238">
        <v>0.98299999999999998</v>
      </c>
      <c r="AP11" s="238">
        <v>0.97699999999999998</v>
      </c>
      <c r="AQ11" s="238">
        <v>0.98</v>
      </c>
      <c r="AR11" s="238">
        <v>0.98099999999999998</v>
      </c>
      <c r="AS11" s="238">
        <v>0.97899999999999998</v>
      </c>
      <c r="AT11" s="238">
        <v>0.98899999999999999</v>
      </c>
      <c r="AU11" s="238">
        <v>0.97299999999999998</v>
      </c>
      <c r="AV11" s="252">
        <v>0.96899999999999997</v>
      </c>
      <c r="AW11" s="238">
        <v>0.97399999999999998</v>
      </c>
      <c r="AX11" s="238">
        <v>0.98</v>
      </c>
      <c r="AY11" s="269">
        <v>0.97699999999999998</v>
      </c>
      <c r="AZ11" s="285">
        <v>0.97799999999999998</v>
      </c>
      <c r="BA11" s="285">
        <v>0.98099999999999998</v>
      </c>
      <c r="BB11" s="285">
        <v>0.98899999999999999</v>
      </c>
      <c r="BC11" s="285">
        <v>0.98599999999999999</v>
      </c>
      <c r="BD11" s="285">
        <v>0.98699999999999999</v>
      </c>
      <c r="BE11" s="285">
        <v>0.98699999999999999</v>
      </c>
      <c r="BF11" s="285">
        <v>0.97199999999999998</v>
      </c>
      <c r="BG11" s="285">
        <v>0.99399999999999999</v>
      </c>
      <c r="BH11" s="285">
        <v>0.97799999999999998</v>
      </c>
      <c r="BI11" s="285">
        <v>0.98499999999999999</v>
      </c>
      <c r="BJ11" s="257">
        <v>0.98099999999999998</v>
      </c>
    </row>
    <row r="12" spans="1:62" ht="13.5" customHeight="1" x14ac:dyDescent="0.2">
      <c r="A12" s="27" t="s">
        <v>74</v>
      </c>
      <c r="B12" s="22"/>
      <c r="C12" s="22"/>
      <c r="D12" s="22"/>
      <c r="E12" s="22"/>
      <c r="F12" s="24"/>
      <c r="G12" s="24"/>
      <c r="H12" s="24"/>
      <c r="I12" s="24"/>
      <c r="J12" s="24"/>
      <c r="K12" s="24"/>
      <c r="L12" s="24"/>
      <c r="M12" s="24"/>
      <c r="N12" s="4">
        <v>0.182</v>
      </c>
      <c r="O12" s="4">
        <v>0.21099999999999999</v>
      </c>
      <c r="P12" s="4">
        <v>0.219</v>
      </c>
      <c r="Q12" s="4">
        <v>0.23599999999999999</v>
      </c>
      <c r="R12" s="35">
        <v>0.221</v>
      </c>
      <c r="S12" s="35">
        <v>0.222</v>
      </c>
      <c r="T12" s="35">
        <v>0.23</v>
      </c>
      <c r="U12" s="35">
        <v>0.26100000000000001</v>
      </c>
      <c r="V12" s="35">
        <v>0.315</v>
      </c>
      <c r="W12" s="35">
        <v>0.34100000000000003</v>
      </c>
      <c r="X12" s="35">
        <v>0.33500000000000002</v>
      </c>
      <c r="Y12" s="35">
        <v>0.35099999999999998</v>
      </c>
      <c r="Z12" s="35">
        <v>0.40699999999999997</v>
      </c>
      <c r="AA12" s="35">
        <v>0.41199999999999998</v>
      </c>
      <c r="AB12" s="35">
        <v>0.41899999999999998</v>
      </c>
      <c r="AC12" s="35">
        <v>0.43</v>
      </c>
      <c r="AD12" s="35">
        <v>0.502</v>
      </c>
      <c r="AE12" s="35">
        <v>0.53700000000000003</v>
      </c>
      <c r="AF12" s="238">
        <v>0.52300000000000002</v>
      </c>
      <c r="AG12" s="238">
        <v>0.48299999999999998</v>
      </c>
      <c r="AH12" s="238">
        <v>0.45400000000000001</v>
      </c>
      <c r="AI12" s="238">
        <v>0.47299999999999998</v>
      </c>
      <c r="AJ12" s="238">
        <v>0.45900000000000002</v>
      </c>
      <c r="AK12" s="238">
        <v>0.45400000000000001</v>
      </c>
      <c r="AL12" s="35">
        <v>0.47</v>
      </c>
      <c r="AM12" s="35">
        <v>0.47299999999999998</v>
      </c>
      <c r="AN12" s="238">
        <v>0.45900000000000002</v>
      </c>
      <c r="AO12" s="238">
        <v>0.45</v>
      </c>
      <c r="AP12" s="238">
        <v>0.44600000000000001</v>
      </c>
      <c r="AQ12" s="238">
        <v>0.46</v>
      </c>
      <c r="AR12" s="238">
        <v>0.45200000000000001</v>
      </c>
      <c r="AS12" s="238">
        <v>0.48</v>
      </c>
      <c r="AT12" s="238">
        <v>0.55600000000000005</v>
      </c>
      <c r="AU12" s="238">
        <v>0.57999999999999996</v>
      </c>
      <c r="AV12" s="252">
        <v>0.54800000000000004</v>
      </c>
      <c r="AW12" s="238">
        <v>0.54500000000000004</v>
      </c>
      <c r="AX12" s="238">
        <v>0.53800000000000003</v>
      </c>
      <c r="AY12" s="269">
        <v>0.53300000000000003</v>
      </c>
      <c r="AZ12" s="285">
        <v>0.51200000000000001</v>
      </c>
      <c r="BA12" s="285">
        <v>0.51</v>
      </c>
      <c r="BB12" s="285">
        <v>0.51</v>
      </c>
      <c r="BC12" s="285">
        <v>0.52800000000000002</v>
      </c>
      <c r="BD12" s="285">
        <v>0.53800000000000003</v>
      </c>
      <c r="BE12" s="285">
        <v>0.54100000000000004</v>
      </c>
      <c r="BF12" s="285">
        <v>0.60199999999999998</v>
      </c>
      <c r="BG12" s="285">
        <v>0.67400000000000004</v>
      </c>
      <c r="BH12" s="285">
        <v>0.67500000000000004</v>
      </c>
      <c r="BI12" s="285">
        <v>0.59799999999999998</v>
      </c>
      <c r="BJ12" s="258" t="s">
        <v>208</v>
      </c>
    </row>
    <row r="13" spans="1:62" ht="13.5" customHeight="1" x14ac:dyDescent="0.2">
      <c r="A13" s="231" t="s">
        <v>20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3"/>
      <c r="AG13" s="233"/>
      <c r="AH13" s="233"/>
      <c r="AI13" s="233"/>
      <c r="AJ13" s="233"/>
      <c r="AK13" s="233"/>
      <c r="AL13" s="232"/>
      <c r="AM13" s="232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68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32"/>
    </row>
    <row r="14" spans="1:62" ht="13.5" customHeight="1" x14ac:dyDescent="0.2">
      <c r="A14" s="27" t="s">
        <v>21</v>
      </c>
      <c r="B14" s="29">
        <v>99764</v>
      </c>
      <c r="C14" s="29">
        <v>98416</v>
      </c>
      <c r="D14" s="29">
        <v>104634</v>
      </c>
      <c r="E14" s="29">
        <v>98578</v>
      </c>
      <c r="F14" s="29">
        <v>89137</v>
      </c>
      <c r="G14" s="29">
        <v>82313</v>
      </c>
      <c r="H14" s="29">
        <v>90200</v>
      </c>
      <c r="I14" s="29">
        <v>90401</v>
      </c>
      <c r="J14" s="29">
        <v>88961</v>
      </c>
      <c r="K14" s="29">
        <v>92826</v>
      </c>
      <c r="L14" s="29">
        <v>95272</v>
      </c>
      <c r="M14" s="29">
        <v>91880</v>
      </c>
      <c r="N14" s="29">
        <v>90190</v>
      </c>
      <c r="O14" s="29">
        <v>98874</v>
      </c>
      <c r="P14" s="29">
        <v>105023</v>
      </c>
      <c r="Q14" s="29">
        <v>104580</v>
      </c>
      <c r="R14" s="34">
        <v>97207</v>
      </c>
      <c r="S14" s="34">
        <v>104808</v>
      </c>
      <c r="T14" s="34">
        <v>107539</v>
      </c>
      <c r="U14" s="34">
        <v>105472</v>
      </c>
      <c r="V14" s="34">
        <v>100132</v>
      </c>
      <c r="W14" s="34">
        <v>108031</v>
      </c>
      <c r="X14" s="34">
        <v>112904</v>
      </c>
      <c r="Y14" s="34">
        <v>112587</v>
      </c>
      <c r="Z14" s="34">
        <v>106123</v>
      </c>
      <c r="AA14" s="34">
        <v>110936</v>
      </c>
      <c r="AB14" s="34">
        <v>118048</v>
      </c>
      <c r="AC14" s="34">
        <v>119910</v>
      </c>
      <c r="AD14" s="34">
        <v>114422</v>
      </c>
      <c r="AE14" s="34">
        <v>123519</v>
      </c>
      <c r="AF14" s="237">
        <v>133974</v>
      </c>
      <c r="AG14" s="237">
        <v>131974</v>
      </c>
      <c r="AH14" s="237">
        <v>128848</v>
      </c>
      <c r="AI14" s="237">
        <v>134780</v>
      </c>
      <c r="AJ14" s="237">
        <v>133976</v>
      </c>
      <c r="AK14" s="237">
        <v>132666</v>
      </c>
      <c r="AL14" s="34">
        <v>131350</v>
      </c>
      <c r="AM14" s="34">
        <v>144325</v>
      </c>
      <c r="AN14" s="237">
        <v>159349</v>
      </c>
      <c r="AO14" s="237">
        <v>159084</v>
      </c>
      <c r="AP14" s="237">
        <v>152493</v>
      </c>
      <c r="AQ14" s="237">
        <v>159846</v>
      </c>
      <c r="AR14" s="237">
        <v>167772</v>
      </c>
      <c r="AS14" s="237">
        <v>158736</v>
      </c>
      <c r="AT14" s="237">
        <v>150782</v>
      </c>
      <c r="AU14" s="237">
        <v>160449</v>
      </c>
      <c r="AV14" s="237">
        <v>174093</v>
      </c>
      <c r="AW14" s="237">
        <v>187909</v>
      </c>
      <c r="AX14" s="237">
        <v>151467</v>
      </c>
      <c r="AY14" s="267">
        <v>157877</v>
      </c>
      <c r="AZ14" s="278">
        <v>180961</v>
      </c>
      <c r="BA14" s="278">
        <v>247807</v>
      </c>
      <c r="BB14" s="278">
        <f>SUM(BB15:BB19)</f>
        <v>260391</v>
      </c>
      <c r="BC14" s="278">
        <f>SUM(BC15:BC18)</f>
        <v>484230</v>
      </c>
      <c r="BD14" s="278">
        <f>SUM(BD15:BD18)</f>
        <v>728734</v>
      </c>
      <c r="BE14" s="278">
        <f>SUM(BE15:BE18)</f>
        <v>943928</v>
      </c>
      <c r="BF14" s="278">
        <f>SUM(BF15:BF18)</f>
        <v>201528</v>
      </c>
      <c r="BG14" s="278">
        <f>SUM(BG15:BG19)</f>
        <v>200826</v>
      </c>
      <c r="BH14" s="278">
        <f>SUM(BH15:BH19)</f>
        <v>199129</v>
      </c>
      <c r="BI14" s="278">
        <f>SUM(BI15:BI19)</f>
        <v>186312</v>
      </c>
      <c r="BJ14" s="256">
        <f>SUM(BJ15:BJ19)</f>
        <v>179568</v>
      </c>
    </row>
    <row r="15" spans="1:62" ht="13.5" customHeight="1" x14ac:dyDescent="0.2">
      <c r="A15" s="56" t="s">
        <v>56</v>
      </c>
      <c r="B15" s="29">
        <v>25596</v>
      </c>
      <c r="C15" s="29">
        <v>26668.000000000004</v>
      </c>
      <c r="D15" s="29">
        <v>26263.999999999996</v>
      </c>
      <c r="E15" s="29">
        <v>25681</v>
      </c>
      <c r="F15" s="29">
        <v>22966</v>
      </c>
      <c r="G15" s="29">
        <v>23677</v>
      </c>
      <c r="H15" s="29">
        <v>26083</v>
      </c>
      <c r="I15" s="29">
        <v>26361</v>
      </c>
      <c r="J15" s="29">
        <v>25621</v>
      </c>
      <c r="K15" s="29">
        <v>28277</v>
      </c>
      <c r="L15" s="29">
        <v>29605</v>
      </c>
      <c r="M15" s="29">
        <v>27481</v>
      </c>
      <c r="N15" s="29">
        <v>27064</v>
      </c>
      <c r="O15" s="29">
        <v>30348</v>
      </c>
      <c r="P15" s="29">
        <v>32559</v>
      </c>
      <c r="Q15" s="29">
        <v>31593.999999999996</v>
      </c>
      <c r="R15" s="34">
        <v>29164</v>
      </c>
      <c r="S15" s="34">
        <v>33461</v>
      </c>
      <c r="T15" s="34">
        <v>35098</v>
      </c>
      <c r="U15" s="34">
        <v>33778</v>
      </c>
      <c r="V15" s="34">
        <v>31206.000000000004</v>
      </c>
      <c r="W15" s="34">
        <v>34998</v>
      </c>
      <c r="X15" s="34">
        <v>37573</v>
      </c>
      <c r="Y15" s="34">
        <v>36150</v>
      </c>
      <c r="Z15" s="34">
        <v>34668</v>
      </c>
      <c r="AA15" s="34">
        <v>37224</v>
      </c>
      <c r="AB15" s="34">
        <v>39045</v>
      </c>
      <c r="AC15" s="34">
        <v>39784</v>
      </c>
      <c r="AD15" s="34">
        <v>38936</v>
      </c>
      <c r="AE15" s="34">
        <v>42702</v>
      </c>
      <c r="AF15" s="237">
        <v>47418</v>
      </c>
      <c r="AG15" s="237">
        <v>46660</v>
      </c>
      <c r="AH15" s="237">
        <v>42410</v>
      </c>
      <c r="AI15" s="237">
        <v>47722</v>
      </c>
      <c r="AJ15" s="237">
        <v>51599</v>
      </c>
      <c r="AK15" s="237">
        <v>50597</v>
      </c>
      <c r="AL15" s="34">
        <v>47785</v>
      </c>
      <c r="AM15" s="34">
        <v>56312</v>
      </c>
      <c r="AN15" s="237">
        <v>60591.000000000007</v>
      </c>
      <c r="AO15" s="237">
        <v>62803</v>
      </c>
      <c r="AP15" s="237">
        <v>60799</v>
      </c>
      <c r="AQ15" s="237">
        <v>64279</v>
      </c>
      <c r="AR15" s="237">
        <v>66714</v>
      </c>
      <c r="AS15" s="237">
        <v>63343</v>
      </c>
      <c r="AT15" s="237">
        <v>57716</v>
      </c>
      <c r="AU15" s="237">
        <v>62876</v>
      </c>
      <c r="AV15" s="237">
        <v>70846</v>
      </c>
      <c r="AW15" s="237">
        <v>84232</v>
      </c>
      <c r="AX15" s="237">
        <v>53983</v>
      </c>
      <c r="AY15" s="267">
        <v>59215.000000000007</v>
      </c>
      <c r="AZ15" s="278">
        <v>78645</v>
      </c>
      <c r="BA15" s="278">
        <v>131326</v>
      </c>
      <c r="BB15" s="278">
        <v>145846</v>
      </c>
      <c r="BC15" s="278">
        <v>271488</v>
      </c>
      <c r="BD15" s="278">
        <v>407559</v>
      </c>
      <c r="BE15" s="278">
        <v>524637</v>
      </c>
      <c r="BF15" s="278">
        <v>103084</v>
      </c>
      <c r="BG15" s="278">
        <v>99099</v>
      </c>
      <c r="BH15" s="278">
        <v>100594</v>
      </c>
      <c r="BI15" s="278">
        <v>92898</v>
      </c>
      <c r="BJ15" s="256">
        <v>86650</v>
      </c>
    </row>
    <row r="16" spans="1:62" ht="13.5" customHeight="1" x14ac:dyDescent="0.2">
      <c r="A16" s="56" t="s">
        <v>203</v>
      </c>
      <c r="B16" s="29"/>
      <c r="C16" s="29"/>
      <c r="D16" s="29"/>
      <c r="E16" s="29"/>
      <c r="F16" s="29"/>
      <c r="G16" s="29"/>
      <c r="H16" s="29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34">
        <v>46543</v>
      </c>
      <c r="AF16" s="237">
        <v>63764</v>
      </c>
      <c r="AG16" s="237">
        <v>63980.000000000007</v>
      </c>
      <c r="AH16" s="237">
        <v>62247</v>
      </c>
      <c r="AI16" s="237">
        <v>66257</v>
      </c>
      <c r="AJ16" s="237">
        <v>69612</v>
      </c>
      <c r="AK16" s="237">
        <v>67086</v>
      </c>
      <c r="AL16" s="34">
        <v>63585</v>
      </c>
      <c r="AM16" s="34">
        <v>72707</v>
      </c>
      <c r="AN16" s="237">
        <v>80492.000000000015</v>
      </c>
      <c r="AO16" s="237">
        <v>78658</v>
      </c>
      <c r="AP16" s="237">
        <v>73891</v>
      </c>
      <c r="AQ16" s="237">
        <v>80369</v>
      </c>
      <c r="AR16" s="237">
        <v>85502</v>
      </c>
      <c r="AS16" s="237">
        <v>79344</v>
      </c>
      <c r="AT16" s="237">
        <v>76051.000000000015</v>
      </c>
      <c r="AU16" s="237">
        <v>79162</v>
      </c>
      <c r="AV16" s="237">
        <v>88651</v>
      </c>
      <c r="AW16" s="237">
        <v>86240</v>
      </c>
      <c r="AX16" s="237">
        <v>80061</v>
      </c>
      <c r="AY16" s="267">
        <v>83026</v>
      </c>
      <c r="AZ16" s="278">
        <v>87608</v>
      </c>
      <c r="BA16" s="278">
        <v>101783</v>
      </c>
      <c r="BB16" s="278">
        <v>100075</v>
      </c>
      <c r="BC16" s="278">
        <v>183957</v>
      </c>
      <c r="BD16" s="278">
        <v>276919</v>
      </c>
      <c r="BE16" s="278">
        <v>357809</v>
      </c>
      <c r="BF16" s="278">
        <v>79026</v>
      </c>
      <c r="BG16" s="278">
        <v>84776</v>
      </c>
      <c r="BH16" s="278">
        <v>82201</v>
      </c>
      <c r="BI16" s="278">
        <v>74671</v>
      </c>
      <c r="BJ16" s="256">
        <v>69316</v>
      </c>
    </row>
    <row r="17" spans="1:62" ht="13.5" customHeight="1" x14ac:dyDescent="0.2">
      <c r="A17" s="56" t="s">
        <v>57</v>
      </c>
      <c r="B17" s="29">
        <v>59698</v>
      </c>
      <c r="C17" s="29">
        <v>60864.999999999993</v>
      </c>
      <c r="D17" s="29">
        <v>66015</v>
      </c>
      <c r="E17" s="29">
        <v>62121</v>
      </c>
      <c r="F17" s="29">
        <v>51843</v>
      </c>
      <c r="G17" s="29">
        <v>49570.999999999993</v>
      </c>
      <c r="H17" s="29">
        <v>54947.999999999993</v>
      </c>
      <c r="I17" s="29">
        <v>55005</v>
      </c>
      <c r="J17" s="29">
        <v>51523.000000000007</v>
      </c>
      <c r="K17" s="29">
        <v>55811</v>
      </c>
      <c r="L17" s="29">
        <v>57668.999999999993</v>
      </c>
      <c r="M17" s="29">
        <v>55372</v>
      </c>
      <c r="N17" s="29">
        <v>53008.999999999993</v>
      </c>
      <c r="O17" s="29">
        <v>58895.999999999993</v>
      </c>
      <c r="P17" s="29">
        <v>62677</v>
      </c>
      <c r="Q17" s="29">
        <v>62531</v>
      </c>
      <c r="R17" s="34">
        <v>56218</v>
      </c>
      <c r="S17" s="34">
        <v>62675</v>
      </c>
      <c r="T17" s="34">
        <v>63318.999999999993</v>
      </c>
      <c r="U17" s="34">
        <v>62156</v>
      </c>
      <c r="V17" s="34">
        <v>56477</v>
      </c>
      <c r="W17" s="34">
        <v>61130</v>
      </c>
      <c r="X17" s="34">
        <v>64567</v>
      </c>
      <c r="Y17" s="34">
        <v>65255</v>
      </c>
      <c r="Z17" s="34">
        <v>60218.999999999993</v>
      </c>
      <c r="AA17" s="34">
        <v>63901.000000000007</v>
      </c>
      <c r="AB17" s="34">
        <v>69721</v>
      </c>
      <c r="AC17" s="34">
        <v>70255</v>
      </c>
      <c r="AD17" s="34">
        <v>62623</v>
      </c>
      <c r="AE17" s="34">
        <v>22706</v>
      </c>
      <c r="AF17" s="237">
        <v>10424</v>
      </c>
      <c r="AG17" s="237">
        <v>9178</v>
      </c>
      <c r="AH17" s="237">
        <v>6698</v>
      </c>
      <c r="AI17" s="237">
        <v>6625</v>
      </c>
      <c r="AJ17" s="237">
        <v>6080</v>
      </c>
      <c r="AK17" s="237">
        <v>5367</v>
      </c>
      <c r="AL17" s="34">
        <v>5082</v>
      </c>
      <c r="AM17" s="34">
        <v>3224</v>
      </c>
      <c r="AN17" s="237">
        <v>2580</v>
      </c>
      <c r="AO17" s="237">
        <v>2320</v>
      </c>
      <c r="AP17" s="237">
        <v>2041</v>
      </c>
      <c r="AQ17" s="237">
        <v>1868</v>
      </c>
      <c r="AR17" s="237">
        <v>1810</v>
      </c>
      <c r="AS17" s="237">
        <v>1420.0000000000002</v>
      </c>
      <c r="AT17" s="237">
        <v>1352</v>
      </c>
      <c r="AU17" s="237">
        <v>1253</v>
      </c>
      <c r="AV17" s="237">
        <v>1515</v>
      </c>
      <c r="AW17" s="237">
        <v>1055</v>
      </c>
      <c r="AX17" s="237">
        <v>914.99999999999989</v>
      </c>
      <c r="AY17" s="267">
        <v>0</v>
      </c>
      <c r="AZ17" s="278">
        <v>0</v>
      </c>
      <c r="BA17" s="278">
        <v>0</v>
      </c>
      <c r="BB17" s="278">
        <v>0</v>
      </c>
      <c r="BC17" s="278">
        <v>0</v>
      </c>
      <c r="BD17" s="278">
        <v>0</v>
      </c>
      <c r="BE17" s="278" t="s">
        <v>208</v>
      </c>
      <c r="BF17" s="278" t="s">
        <v>208</v>
      </c>
      <c r="BG17" s="278" t="s">
        <v>208</v>
      </c>
      <c r="BH17" s="278" t="s">
        <v>208</v>
      </c>
      <c r="BI17" s="278" t="s">
        <v>208</v>
      </c>
      <c r="BJ17" s="256" t="s">
        <v>208</v>
      </c>
    </row>
    <row r="18" spans="1:62" ht="13.5" customHeight="1" x14ac:dyDescent="0.2">
      <c r="A18" s="56" t="s">
        <v>58</v>
      </c>
      <c r="B18" s="29">
        <v>10992</v>
      </c>
      <c r="C18" s="29">
        <v>7628</v>
      </c>
      <c r="D18" s="29">
        <v>9088</v>
      </c>
      <c r="E18" s="29">
        <v>8190</v>
      </c>
      <c r="F18" s="29">
        <v>12101</v>
      </c>
      <c r="G18" s="29">
        <v>7374</v>
      </c>
      <c r="H18" s="29">
        <v>7310</v>
      </c>
      <c r="I18" s="29">
        <v>7207</v>
      </c>
      <c r="J18" s="29">
        <v>10320</v>
      </c>
      <c r="K18" s="29">
        <v>7353</v>
      </c>
      <c r="L18" s="29">
        <v>6456.0000000000009</v>
      </c>
      <c r="M18" s="29">
        <v>7603</v>
      </c>
      <c r="N18" s="29">
        <v>8853</v>
      </c>
      <c r="O18" s="29">
        <v>8265</v>
      </c>
      <c r="P18" s="29">
        <v>8482</v>
      </c>
      <c r="Q18" s="29">
        <v>9242</v>
      </c>
      <c r="R18" s="34">
        <v>10836</v>
      </c>
      <c r="S18" s="34">
        <v>7579</v>
      </c>
      <c r="T18" s="34">
        <v>8243</v>
      </c>
      <c r="U18" s="34">
        <v>8689</v>
      </c>
      <c r="V18" s="34">
        <v>11739</v>
      </c>
      <c r="W18" s="34">
        <v>11069</v>
      </c>
      <c r="X18" s="34">
        <v>9967</v>
      </c>
      <c r="Y18" s="34">
        <v>10430</v>
      </c>
      <c r="Z18" s="34">
        <v>10559</v>
      </c>
      <c r="AA18" s="34">
        <v>9212</v>
      </c>
      <c r="AB18" s="34">
        <v>8755</v>
      </c>
      <c r="AC18" s="34">
        <v>9417</v>
      </c>
      <c r="AD18" s="34">
        <v>12348</v>
      </c>
      <c r="AE18" s="34">
        <v>11115</v>
      </c>
      <c r="AF18" s="237">
        <v>11893</v>
      </c>
      <c r="AG18" s="237">
        <v>11819</v>
      </c>
      <c r="AH18" s="237">
        <v>17112</v>
      </c>
      <c r="AI18" s="237">
        <v>13808</v>
      </c>
      <c r="AJ18" s="237">
        <v>6358</v>
      </c>
      <c r="AK18" s="237">
        <v>9222.0000000000018</v>
      </c>
      <c r="AL18" s="34">
        <v>14600</v>
      </c>
      <c r="AM18" s="34">
        <v>11984.000000000002</v>
      </c>
      <c r="AN18" s="237">
        <v>15613</v>
      </c>
      <c r="AO18" s="237">
        <v>15246</v>
      </c>
      <c r="AP18" s="237">
        <v>15687</v>
      </c>
      <c r="AQ18" s="237">
        <v>13270</v>
      </c>
      <c r="AR18" s="237">
        <v>13703</v>
      </c>
      <c r="AS18" s="237">
        <v>14583</v>
      </c>
      <c r="AT18" s="237">
        <v>15634</v>
      </c>
      <c r="AU18" s="237">
        <v>17137</v>
      </c>
      <c r="AV18" s="237">
        <v>13056</v>
      </c>
      <c r="AW18" s="237">
        <v>16362</v>
      </c>
      <c r="AX18" s="237">
        <v>16487</v>
      </c>
      <c r="AY18" s="267">
        <v>15633</v>
      </c>
      <c r="AZ18" s="278">
        <v>14708</v>
      </c>
      <c r="BA18" s="278">
        <v>14698</v>
      </c>
      <c r="BB18" s="278">
        <v>14470</v>
      </c>
      <c r="BC18" s="278">
        <v>28785</v>
      </c>
      <c r="BD18" s="278">
        <v>44256</v>
      </c>
      <c r="BE18" s="278">
        <v>61482</v>
      </c>
      <c r="BF18" s="278">
        <v>19418</v>
      </c>
      <c r="BG18" s="278">
        <v>16945</v>
      </c>
      <c r="BH18" s="278">
        <v>16334</v>
      </c>
      <c r="BI18" s="278">
        <v>18740</v>
      </c>
      <c r="BJ18" s="256">
        <v>23602</v>
      </c>
    </row>
    <row r="19" spans="1:62" ht="13.5" customHeight="1" x14ac:dyDescent="0.2">
      <c r="A19" s="56" t="s">
        <v>59</v>
      </c>
      <c r="B19" s="29">
        <v>3478</v>
      </c>
      <c r="C19" s="29">
        <v>3255</v>
      </c>
      <c r="D19" s="29">
        <v>3267</v>
      </c>
      <c r="E19" s="29">
        <v>2586</v>
      </c>
      <c r="F19" s="29">
        <v>2227</v>
      </c>
      <c r="G19" s="29">
        <v>1691</v>
      </c>
      <c r="H19" s="29">
        <v>1859</v>
      </c>
      <c r="I19" s="29">
        <v>1828.0000000000002</v>
      </c>
      <c r="J19" s="29">
        <v>1497</v>
      </c>
      <c r="K19" s="29">
        <v>1385</v>
      </c>
      <c r="L19" s="29">
        <v>1542.0000000000002</v>
      </c>
      <c r="M19" s="29">
        <v>1424</v>
      </c>
      <c r="N19" s="29">
        <v>1264</v>
      </c>
      <c r="O19" s="29">
        <v>1365</v>
      </c>
      <c r="P19" s="29">
        <v>1305</v>
      </c>
      <c r="Q19" s="29">
        <v>1213</v>
      </c>
      <c r="R19" s="34">
        <v>989</v>
      </c>
      <c r="S19" s="34">
        <v>1093</v>
      </c>
      <c r="T19" s="34">
        <v>878.99999999999989</v>
      </c>
      <c r="U19" s="34">
        <v>849</v>
      </c>
      <c r="V19" s="34">
        <v>710</v>
      </c>
      <c r="W19" s="34">
        <v>834</v>
      </c>
      <c r="X19" s="34">
        <v>797</v>
      </c>
      <c r="Y19" s="34">
        <v>752</v>
      </c>
      <c r="Z19" s="34">
        <v>677</v>
      </c>
      <c r="AA19" s="34">
        <v>599</v>
      </c>
      <c r="AB19" s="34">
        <v>527</v>
      </c>
      <c r="AC19" s="34">
        <v>454</v>
      </c>
      <c r="AD19" s="34">
        <v>515</v>
      </c>
      <c r="AE19" s="34">
        <v>453</v>
      </c>
      <c r="AF19" s="237">
        <v>475</v>
      </c>
      <c r="AG19" s="237">
        <v>337</v>
      </c>
      <c r="AH19" s="237">
        <v>381</v>
      </c>
      <c r="AI19" s="237">
        <v>368</v>
      </c>
      <c r="AJ19" s="237">
        <v>327</v>
      </c>
      <c r="AK19" s="237">
        <v>394</v>
      </c>
      <c r="AL19" s="34">
        <v>298</v>
      </c>
      <c r="AM19" s="34">
        <v>98</v>
      </c>
      <c r="AN19" s="237">
        <v>73</v>
      </c>
      <c r="AO19" s="237">
        <v>56</v>
      </c>
      <c r="AP19" s="237">
        <v>75.000000000000014</v>
      </c>
      <c r="AQ19" s="237">
        <v>60</v>
      </c>
      <c r="AR19" s="237">
        <v>43</v>
      </c>
      <c r="AS19" s="237">
        <v>46.000000000000007</v>
      </c>
      <c r="AT19" s="237">
        <v>29</v>
      </c>
      <c r="AU19" s="237">
        <v>21</v>
      </c>
      <c r="AV19" s="237">
        <v>25</v>
      </c>
      <c r="AW19" s="237">
        <v>20</v>
      </c>
      <c r="AX19" s="237">
        <v>21</v>
      </c>
      <c r="AY19" s="267">
        <v>3</v>
      </c>
      <c r="AZ19" s="278">
        <v>0</v>
      </c>
      <c r="BA19" s="278">
        <v>0</v>
      </c>
      <c r="BB19" s="278">
        <v>0</v>
      </c>
      <c r="BC19" s="278">
        <v>0</v>
      </c>
      <c r="BD19" s="278">
        <v>0</v>
      </c>
      <c r="BE19" s="278">
        <v>0</v>
      </c>
      <c r="BF19" s="278">
        <v>0</v>
      </c>
      <c r="BG19" s="278">
        <v>6</v>
      </c>
      <c r="BH19" s="278">
        <v>0</v>
      </c>
      <c r="BI19" s="278">
        <v>3</v>
      </c>
      <c r="BJ19" s="256" t="s">
        <v>208</v>
      </c>
    </row>
    <row r="20" spans="1:62" ht="13.5" customHeight="1" x14ac:dyDescent="0.2">
      <c r="A20" s="56" t="s">
        <v>36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1">
        <v>11.1</v>
      </c>
      <c r="P20" s="32">
        <v>10.7</v>
      </c>
      <c r="Q20" s="32">
        <v>11</v>
      </c>
      <c r="R20" s="32">
        <v>10.7</v>
      </c>
      <c r="S20" s="32">
        <v>11.2</v>
      </c>
      <c r="T20" s="32">
        <v>11.1</v>
      </c>
      <c r="U20" s="32">
        <v>10.7</v>
      </c>
      <c r="V20" s="32">
        <v>10.7</v>
      </c>
      <c r="W20" s="32">
        <v>11.2</v>
      </c>
      <c r="X20" s="32">
        <v>11</v>
      </c>
      <c r="Y20" s="32">
        <v>10.57</v>
      </c>
      <c r="Z20" s="32">
        <v>10.44</v>
      </c>
      <c r="AA20" s="32">
        <v>10.7</v>
      </c>
      <c r="AB20" s="32">
        <v>10.75</v>
      </c>
      <c r="AC20" s="32">
        <v>10.35</v>
      </c>
      <c r="AD20" s="32">
        <v>10.220000000000001</v>
      </c>
      <c r="AE20" s="32">
        <v>10.58</v>
      </c>
      <c r="AF20" s="235">
        <v>11.07</v>
      </c>
      <c r="AG20" s="235">
        <v>12.49</v>
      </c>
      <c r="AH20" s="235">
        <v>13.97</v>
      </c>
      <c r="AI20" s="235">
        <v>15.4</v>
      </c>
      <c r="AJ20" s="235">
        <v>15.7</v>
      </c>
      <c r="AK20" s="235">
        <v>14.57</v>
      </c>
      <c r="AL20" s="32">
        <v>21.68</v>
      </c>
      <c r="AM20" s="32">
        <v>12.98</v>
      </c>
      <c r="AN20" s="235">
        <v>13.23</v>
      </c>
      <c r="AO20" s="235">
        <v>13.27</v>
      </c>
      <c r="AP20" s="235">
        <v>15.3</v>
      </c>
      <c r="AQ20" s="235">
        <v>14.81</v>
      </c>
      <c r="AR20" s="235">
        <v>12.74</v>
      </c>
      <c r="AS20" s="235">
        <v>14.11</v>
      </c>
      <c r="AT20" s="235">
        <v>16.079999999999998</v>
      </c>
      <c r="AU20" s="235">
        <v>13.76</v>
      </c>
      <c r="AV20" s="235">
        <v>13.24</v>
      </c>
      <c r="AW20" s="235">
        <v>10.19</v>
      </c>
      <c r="AX20" s="235">
        <v>11.78</v>
      </c>
      <c r="AY20" s="265">
        <v>14.27</v>
      </c>
      <c r="AZ20" s="282">
        <v>11.2</v>
      </c>
      <c r="BA20" s="282">
        <v>13.47</v>
      </c>
      <c r="BB20" s="282">
        <v>0</v>
      </c>
      <c r="BC20" s="282">
        <v>0</v>
      </c>
      <c r="BD20" s="282" t="s">
        <v>208</v>
      </c>
      <c r="BE20" s="282" t="s">
        <v>208</v>
      </c>
      <c r="BF20" s="282" t="s">
        <v>208</v>
      </c>
      <c r="BG20" s="282" t="s">
        <v>208</v>
      </c>
      <c r="BH20" s="282" t="s">
        <v>208</v>
      </c>
      <c r="BI20" s="282" t="s">
        <v>208</v>
      </c>
      <c r="BJ20" s="306" t="s">
        <v>208</v>
      </c>
    </row>
    <row r="21" spans="1:62" ht="13.5" customHeight="1" x14ac:dyDescent="0.2">
      <c r="A21" s="56" t="s">
        <v>37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1">
        <v>3</v>
      </c>
      <c r="P21" s="32">
        <v>2.9</v>
      </c>
      <c r="Q21" s="32">
        <v>3.3</v>
      </c>
      <c r="R21" s="32">
        <v>3.5</v>
      </c>
      <c r="S21" s="32">
        <v>3.2</v>
      </c>
      <c r="T21" s="32">
        <v>3.1</v>
      </c>
      <c r="U21" s="32">
        <v>3.4</v>
      </c>
      <c r="V21" s="32">
        <v>3.6</v>
      </c>
      <c r="W21" s="32">
        <v>3.5</v>
      </c>
      <c r="X21" s="32">
        <v>3.2</v>
      </c>
      <c r="Y21" s="32">
        <v>3.4</v>
      </c>
      <c r="Z21" s="32">
        <v>3.2</v>
      </c>
      <c r="AA21" s="32">
        <v>3.14</v>
      </c>
      <c r="AB21" s="32">
        <v>3</v>
      </c>
      <c r="AC21" s="32">
        <v>3.26</v>
      </c>
      <c r="AD21" s="32">
        <v>3.31</v>
      </c>
      <c r="AE21" s="32">
        <v>3.51</v>
      </c>
      <c r="AF21" s="235">
        <v>3.07</v>
      </c>
      <c r="AG21" s="235">
        <v>3.26</v>
      </c>
      <c r="AH21" s="235">
        <v>3.32</v>
      </c>
      <c r="AI21" s="235">
        <v>3.51</v>
      </c>
      <c r="AJ21" s="235">
        <v>3.28</v>
      </c>
      <c r="AK21" s="235">
        <v>3.34</v>
      </c>
      <c r="AL21" s="32">
        <v>3.21</v>
      </c>
      <c r="AM21" s="32">
        <v>3.07</v>
      </c>
      <c r="AN21" s="235">
        <v>2.83</v>
      </c>
      <c r="AO21" s="235">
        <v>2.86</v>
      </c>
      <c r="AP21" s="235">
        <v>2.93</v>
      </c>
      <c r="AQ21" s="235">
        <v>3.37</v>
      </c>
      <c r="AR21" s="235">
        <v>3.42</v>
      </c>
      <c r="AS21" s="235">
        <v>3.64</v>
      </c>
      <c r="AT21" s="235">
        <v>3.58</v>
      </c>
      <c r="AU21" s="235">
        <v>2.83</v>
      </c>
      <c r="AV21" s="235">
        <v>2.64</v>
      </c>
      <c r="AW21" s="235">
        <v>2.84</v>
      </c>
      <c r="AX21" s="235">
        <v>2.94</v>
      </c>
      <c r="AY21" s="265">
        <v>3.27</v>
      </c>
      <c r="AZ21" s="282">
        <v>0</v>
      </c>
      <c r="BA21" s="282">
        <v>0</v>
      </c>
      <c r="BB21" s="282">
        <v>0</v>
      </c>
      <c r="BC21" s="282">
        <v>0</v>
      </c>
      <c r="BD21" s="282" t="s">
        <v>208</v>
      </c>
      <c r="BE21" s="282" t="s">
        <v>208</v>
      </c>
      <c r="BF21" s="282" t="s">
        <v>208</v>
      </c>
      <c r="BG21" s="282" t="s">
        <v>208</v>
      </c>
      <c r="BH21" s="282" t="s">
        <v>208</v>
      </c>
      <c r="BI21" s="282" t="s">
        <v>208</v>
      </c>
      <c r="BJ21" s="306" t="s">
        <v>208</v>
      </c>
    </row>
    <row r="22" spans="1:62" ht="13.5" customHeight="1" x14ac:dyDescent="0.2">
      <c r="A22" s="56" t="s">
        <v>201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32">
        <v>1.42</v>
      </c>
      <c r="AF22" s="235">
        <v>4.97</v>
      </c>
      <c r="AG22" s="235">
        <v>6.71</v>
      </c>
      <c r="AH22" s="235">
        <v>7.49</v>
      </c>
      <c r="AI22" s="235">
        <v>9.33</v>
      </c>
      <c r="AJ22" s="235">
        <v>8.93</v>
      </c>
      <c r="AK22" s="235">
        <v>9.7799999999999994</v>
      </c>
      <c r="AL22" s="32">
        <v>10.050000000000001</v>
      </c>
      <c r="AM22" s="32">
        <v>10.16</v>
      </c>
      <c r="AN22" s="235">
        <v>10.26</v>
      </c>
      <c r="AO22" s="235">
        <v>9.69</v>
      </c>
      <c r="AP22" s="235">
        <v>9.86</v>
      </c>
      <c r="AQ22" s="235">
        <v>10.4</v>
      </c>
      <c r="AR22" s="235">
        <v>10.130000000000001</v>
      </c>
      <c r="AS22" s="235">
        <v>9.93</v>
      </c>
      <c r="AT22" s="235">
        <v>10.24</v>
      </c>
      <c r="AU22" s="235">
        <v>10.38</v>
      </c>
      <c r="AV22" s="235">
        <v>10.34</v>
      </c>
      <c r="AW22" s="235">
        <v>9.48</v>
      </c>
      <c r="AX22" s="235">
        <v>9.76</v>
      </c>
      <c r="AY22" s="265">
        <v>10.15</v>
      </c>
      <c r="AZ22" s="282">
        <v>10.119999999999999</v>
      </c>
      <c r="BA22" s="282">
        <v>9.9</v>
      </c>
      <c r="BB22" s="282">
        <v>10.16</v>
      </c>
      <c r="BC22" s="282">
        <v>10.54</v>
      </c>
      <c r="BD22" s="282">
        <v>11.24</v>
      </c>
      <c r="BE22" s="282">
        <v>12.2</v>
      </c>
      <c r="BF22" s="282">
        <v>12.68</v>
      </c>
      <c r="BG22" s="282">
        <v>13.31</v>
      </c>
      <c r="BH22" s="282">
        <v>13.31</v>
      </c>
      <c r="BI22" s="282">
        <v>13.31</v>
      </c>
      <c r="BJ22" s="306">
        <v>15.18</v>
      </c>
    </row>
    <row r="23" spans="1:62" ht="13.5" customHeight="1" x14ac:dyDescent="0.2">
      <c r="A23" s="56" t="s">
        <v>202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32">
        <v>1.19</v>
      </c>
      <c r="AF23" s="239">
        <v>3.01</v>
      </c>
      <c r="AG23" s="239">
        <v>3.24</v>
      </c>
      <c r="AH23" s="239">
        <v>3.29</v>
      </c>
      <c r="AI23" s="239">
        <v>3.51</v>
      </c>
      <c r="AJ23" s="239">
        <v>3.3</v>
      </c>
      <c r="AK23" s="239">
        <v>3.32</v>
      </c>
      <c r="AL23" s="52">
        <v>3.18</v>
      </c>
      <c r="AM23" s="52">
        <v>2.95</v>
      </c>
      <c r="AN23" s="239">
        <v>2.75</v>
      </c>
      <c r="AO23" s="239">
        <v>2.89</v>
      </c>
      <c r="AP23" s="239">
        <v>2.93</v>
      </c>
      <c r="AQ23" s="239">
        <v>3.02</v>
      </c>
      <c r="AR23" s="239">
        <v>3.29</v>
      </c>
      <c r="AS23" s="239">
        <v>3.64</v>
      </c>
      <c r="AT23" s="239">
        <v>3.46</v>
      </c>
      <c r="AU23" s="239">
        <v>2.81</v>
      </c>
      <c r="AV23" s="239">
        <v>2.54</v>
      </c>
      <c r="AW23" s="239">
        <v>2.81</v>
      </c>
      <c r="AX23" s="239">
        <v>2.94</v>
      </c>
      <c r="AY23" s="270">
        <v>3.13</v>
      </c>
      <c r="AZ23" s="283">
        <v>2.9</v>
      </c>
      <c r="BA23" s="283">
        <v>3.22</v>
      </c>
      <c r="BB23" s="283">
        <v>3.63</v>
      </c>
      <c r="BC23" s="283">
        <v>4.6399999999999997</v>
      </c>
      <c r="BD23" s="283">
        <v>5.46</v>
      </c>
      <c r="BE23" s="283">
        <v>6.49</v>
      </c>
      <c r="BF23" s="283">
        <v>7.47</v>
      </c>
      <c r="BG23" s="283">
        <v>7.78</v>
      </c>
      <c r="BH23" s="283">
        <v>7.78</v>
      </c>
      <c r="BI23" s="283">
        <v>7.78</v>
      </c>
      <c r="BJ23" s="306">
        <v>8.5</v>
      </c>
    </row>
    <row r="24" spans="1:62" ht="13.5" customHeight="1" x14ac:dyDescent="0.2">
      <c r="A24" s="56" t="s">
        <v>38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31">
        <v>9.4</v>
      </c>
      <c r="P24" s="32">
        <v>8.6</v>
      </c>
      <c r="Q24" s="32">
        <v>9.1</v>
      </c>
      <c r="R24" s="32">
        <v>8.8000000000000007</v>
      </c>
      <c r="S24" s="32">
        <v>9.5</v>
      </c>
      <c r="T24" s="32">
        <v>9.3000000000000007</v>
      </c>
      <c r="U24" s="32">
        <v>8.9</v>
      </c>
      <c r="V24" s="32">
        <v>8.9</v>
      </c>
      <c r="W24" s="32">
        <v>9.1999999999999993</v>
      </c>
      <c r="X24" s="32">
        <v>9.1999999999999993</v>
      </c>
      <c r="Y24" s="32">
        <v>8.6999999999999993</v>
      </c>
      <c r="Z24" s="32">
        <v>8.61</v>
      </c>
      <c r="AA24" s="32">
        <v>8.94</v>
      </c>
      <c r="AB24" s="32">
        <v>9.1199999999999992</v>
      </c>
      <c r="AC24" s="32">
        <v>8.64</v>
      </c>
      <c r="AD24" s="32">
        <v>8.76</v>
      </c>
      <c r="AE24" s="32">
        <v>8.91</v>
      </c>
      <c r="AF24" s="239">
        <v>9.25</v>
      </c>
      <c r="AG24" s="239">
        <v>8.83</v>
      </c>
      <c r="AH24" s="239">
        <v>8.68</v>
      </c>
      <c r="AI24" s="239">
        <v>9.27</v>
      </c>
      <c r="AJ24" s="239">
        <v>9.14</v>
      </c>
      <c r="AK24" s="239">
        <v>9.0500000000000007</v>
      </c>
      <c r="AL24" s="52">
        <v>9.68</v>
      </c>
      <c r="AM24" s="52">
        <v>9.07</v>
      </c>
      <c r="AN24" s="239">
        <v>9.01</v>
      </c>
      <c r="AO24" s="239">
        <v>8.6</v>
      </c>
      <c r="AP24" s="239">
        <v>8.5500000000000007</v>
      </c>
      <c r="AQ24" s="239">
        <v>8.65</v>
      </c>
      <c r="AR24" s="239">
        <v>8.7200000000000006</v>
      </c>
      <c r="AS24" s="239">
        <v>8.83</v>
      </c>
      <c r="AT24" s="239">
        <v>9.1</v>
      </c>
      <c r="AU24" s="239">
        <v>8.9</v>
      </c>
      <c r="AV24" s="239">
        <v>8.81</v>
      </c>
      <c r="AW24" s="239">
        <v>8.09</v>
      </c>
      <c r="AX24" s="239">
        <v>8.35</v>
      </c>
      <c r="AY24" s="270">
        <v>8.4700000000000006</v>
      </c>
      <c r="AZ24" s="283">
        <v>8.69</v>
      </c>
      <c r="BA24" s="283">
        <v>8.65</v>
      </c>
      <c r="BB24" s="283">
        <v>8.56</v>
      </c>
      <c r="BC24" s="283">
        <v>8.5399999999999991</v>
      </c>
      <c r="BD24" s="283">
        <v>9.23</v>
      </c>
      <c r="BE24" s="283">
        <v>10.48</v>
      </c>
      <c r="BF24" s="283">
        <v>11.1</v>
      </c>
      <c r="BG24" s="283">
        <v>11.84</v>
      </c>
      <c r="BH24" s="283">
        <v>11.84</v>
      </c>
      <c r="BI24" s="283">
        <v>11.84</v>
      </c>
      <c r="BJ24" s="306">
        <v>13.75</v>
      </c>
    </row>
    <row r="25" spans="1:62" ht="13.5" customHeight="1" x14ac:dyDescent="0.2">
      <c r="A25" s="56" t="s">
        <v>39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>
        <v>3</v>
      </c>
      <c r="P25" s="51">
        <v>2.9</v>
      </c>
      <c r="Q25" s="51">
        <v>3.4</v>
      </c>
      <c r="R25" s="52">
        <v>3.5</v>
      </c>
      <c r="S25" s="52">
        <v>3.3</v>
      </c>
      <c r="T25" s="52">
        <v>3.2</v>
      </c>
      <c r="U25" s="52">
        <v>3.5</v>
      </c>
      <c r="V25" s="52">
        <v>3.7</v>
      </c>
      <c r="W25" s="52">
        <v>3.6</v>
      </c>
      <c r="X25" s="52">
        <v>3.3</v>
      </c>
      <c r="Y25" s="52">
        <v>3.5</v>
      </c>
      <c r="Z25" s="52">
        <v>3.3</v>
      </c>
      <c r="AA25" s="52">
        <v>3.18</v>
      </c>
      <c r="AB25" s="52">
        <v>3.1</v>
      </c>
      <c r="AC25" s="52">
        <v>3.34</v>
      </c>
      <c r="AD25" s="52">
        <v>3.37</v>
      </c>
      <c r="AE25" s="52">
        <v>3.44</v>
      </c>
      <c r="AF25" s="239">
        <v>3.11</v>
      </c>
      <c r="AG25" s="239">
        <v>3.3</v>
      </c>
      <c r="AH25" s="239">
        <v>3.39</v>
      </c>
      <c r="AI25" s="239">
        <v>3.6</v>
      </c>
      <c r="AJ25" s="239">
        <v>3.36</v>
      </c>
      <c r="AK25" s="239">
        <v>3.38</v>
      </c>
      <c r="AL25" s="52">
        <v>3.25</v>
      </c>
      <c r="AM25" s="52">
        <v>3.01</v>
      </c>
      <c r="AN25" s="239">
        <v>2.81</v>
      </c>
      <c r="AO25" s="239">
        <v>2.95</v>
      </c>
      <c r="AP25" s="239">
        <v>3</v>
      </c>
      <c r="AQ25" s="239">
        <v>3.08</v>
      </c>
      <c r="AR25" s="239">
        <v>3.37</v>
      </c>
      <c r="AS25" s="239">
        <v>3.63</v>
      </c>
      <c r="AT25" s="239">
        <v>3.63</v>
      </c>
      <c r="AU25" s="239">
        <v>2.81</v>
      </c>
      <c r="AV25" s="239">
        <v>2.54</v>
      </c>
      <c r="AW25" s="239">
        <v>2.74</v>
      </c>
      <c r="AX25" s="239">
        <v>2.94</v>
      </c>
      <c r="AY25" s="270">
        <v>3.14</v>
      </c>
      <c r="AZ25" s="283">
        <v>2.82</v>
      </c>
      <c r="BA25" s="283">
        <v>3.14</v>
      </c>
      <c r="BB25" s="283">
        <v>3.6</v>
      </c>
      <c r="BC25" s="283">
        <v>4.6500000000000004</v>
      </c>
      <c r="BD25" s="283">
        <v>5.54</v>
      </c>
      <c r="BE25" s="283">
        <v>6.6</v>
      </c>
      <c r="BF25" s="283">
        <v>7.35</v>
      </c>
      <c r="BG25" s="283">
        <v>8.2200000000000006</v>
      </c>
      <c r="BH25" s="283">
        <v>8.2200000000000006</v>
      </c>
      <c r="BI25" s="283">
        <v>8.2200000000000006</v>
      </c>
      <c r="BJ25" s="306">
        <v>8.89</v>
      </c>
    </row>
    <row r="26" spans="1:62" ht="13.5" customHeight="1" x14ac:dyDescent="0.2">
      <c r="A26" s="56" t="s">
        <v>40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>
        <v>12.8</v>
      </c>
      <c r="P26" s="51">
        <v>12.2</v>
      </c>
      <c r="Q26" s="51">
        <v>11.8</v>
      </c>
      <c r="R26" s="52">
        <v>11.1</v>
      </c>
      <c r="S26" s="52">
        <v>11.1</v>
      </c>
      <c r="T26" s="52">
        <v>11.1</v>
      </c>
      <c r="U26" s="52">
        <v>11.2</v>
      </c>
      <c r="V26" s="52">
        <v>11.6</v>
      </c>
      <c r="W26" s="52">
        <v>11.1</v>
      </c>
      <c r="X26" s="52">
        <v>11.1</v>
      </c>
      <c r="Y26" s="52">
        <v>10.82</v>
      </c>
      <c r="Z26" s="52">
        <v>11.22</v>
      </c>
      <c r="AA26" s="52">
        <v>11.34</v>
      </c>
      <c r="AB26" s="52">
        <v>11.48</v>
      </c>
      <c r="AC26" s="52">
        <v>10.95</v>
      </c>
      <c r="AD26" s="52">
        <v>11.6</v>
      </c>
      <c r="AE26" s="52">
        <v>11.02</v>
      </c>
      <c r="AF26" s="239">
        <v>10.41</v>
      </c>
      <c r="AG26" s="239">
        <v>10.97</v>
      </c>
      <c r="AH26" s="239">
        <v>10.94</v>
      </c>
      <c r="AI26" s="239">
        <v>10.46</v>
      </c>
      <c r="AJ26" s="239">
        <v>10.68</v>
      </c>
      <c r="AK26" s="239">
        <v>10.73</v>
      </c>
      <c r="AL26" s="52">
        <v>11.53</v>
      </c>
      <c r="AM26" s="52">
        <v>10.72</v>
      </c>
      <c r="AN26" s="239">
        <v>10.119999999999999</v>
      </c>
      <c r="AO26" s="239">
        <v>10.4</v>
      </c>
      <c r="AP26" s="239">
        <v>10.199999999999999</v>
      </c>
      <c r="AQ26" s="239">
        <v>10.4</v>
      </c>
      <c r="AR26" s="239">
        <v>11.1</v>
      </c>
      <c r="AS26" s="239">
        <v>10.62</v>
      </c>
      <c r="AT26" s="239">
        <v>10.9</v>
      </c>
      <c r="AU26" s="239">
        <v>10.27</v>
      </c>
      <c r="AV26" s="239">
        <v>11.25</v>
      </c>
      <c r="AW26" s="239">
        <v>10.86</v>
      </c>
      <c r="AX26" s="239">
        <v>10.88</v>
      </c>
      <c r="AY26" s="270">
        <v>10.79</v>
      </c>
      <c r="AZ26" s="283">
        <v>11.15</v>
      </c>
      <c r="BA26" s="283">
        <v>10.7</v>
      </c>
      <c r="BB26" s="283">
        <v>11.02</v>
      </c>
      <c r="BC26" s="283">
        <v>11.63</v>
      </c>
      <c r="BD26" s="283">
        <v>11.67</v>
      </c>
      <c r="BE26" s="283">
        <v>11.67</v>
      </c>
      <c r="BF26" s="283">
        <v>11.67</v>
      </c>
      <c r="BG26" s="283">
        <v>12.78</v>
      </c>
      <c r="BH26" s="283">
        <v>12.78</v>
      </c>
      <c r="BI26" s="283">
        <v>12.78</v>
      </c>
      <c r="BJ26" s="306">
        <v>14.03</v>
      </c>
    </row>
    <row r="27" spans="1:62" ht="13.5" customHeight="1" x14ac:dyDescent="0.2">
      <c r="A27" s="56" t="s">
        <v>41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>
        <v>0.8</v>
      </c>
      <c r="P27" s="51">
        <v>0.7</v>
      </c>
      <c r="Q27" s="51">
        <v>1</v>
      </c>
      <c r="R27" s="52">
        <v>0.9</v>
      </c>
      <c r="S27" s="52">
        <v>1</v>
      </c>
      <c r="T27" s="52">
        <v>0.9</v>
      </c>
      <c r="U27" s="52">
        <v>0.7</v>
      </c>
      <c r="V27" s="52">
        <v>0.9</v>
      </c>
      <c r="W27" s="52">
        <v>1.1000000000000001</v>
      </c>
      <c r="X27" s="52">
        <v>0.8</v>
      </c>
      <c r="Y27" s="52">
        <v>0.9</v>
      </c>
      <c r="Z27" s="52">
        <v>0.9</v>
      </c>
      <c r="AA27" s="52">
        <v>0.69</v>
      </c>
      <c r="AB27" s="52">
        <v>0.6</v>
      </c>
      <c r="AC27" s="52">
        <v>0.62</v>
      </c>
      <c r="AD27" s="52">
        <v>0.47</v>
      </c>
      <c r="AE27" s="52">
        <v>0.68</v>
      </c>
      <c r="AF27" s="239">
        <v>0.55000000000000004</v>
      </c>
      <c r="AG27" s="239">
        <v>0.68</v>
      </c>
      <c r="AH27" s="239">
        <v>0.74</v>
      </c>
      <c r="AI27" s="239">
        <v>1.03</v>
      </c>
      <c r="AJ27" s="239">
        <v>0.66</v>
      </c>
      <c r="AK27" s="239">
        <v>0.45</v>
      </c>
      <c r="AL27" s="52">
        <v>0.56000000000000005</v>
      </c>
      <c r="AM27" s="52">
        <v>0.35</v>
      </c>
      <c r="AN27" s="239">
        <v>0.4</v>
      </c>
      <c r="AO27" s="239">
        <v>0.45</v>
      </c>
      <c r="AP27" s="239">
        <v>0.48</v>
      </c>
      <c r="AQ27" s="239">
        <v>0.54</v>
      </c>
      <c r="AR27" s="239">
        <v>0.57999999999999996</v>
      </c>
      <c r="AS27" s="239">
        <v>0.83</v>
      </c>
      <c r="AT27" s="239">
        <v>0.79</v>
      </c>
      <c r="AU27" s="239">
        <v>0.67</v>
      </c>
      <c r="AV27" s="239">
        <v>0.57999999999999996</v>
      </c>
      <c r="AW27" s="239">
        <v>0.68</v>
      </c>
      <c r="AX27" s="239">
        <v>0.66</v>
      </c>
      <c r="AY27" s="270">
        <v>0.82</v>
      </c>
      <c r="AZ27" s="283">
        <v>0.7</v>
      </c>
      <c r="BA27" s="283">
        <v>0.94</v>
      </c>
      <c r="BB27" s="283">
        <v>1.1200000000000001</v>
      </c>
      <c r="BC27" s="283">
        <v>1.5</v>
      </c>
      <c r="BD27" s="283">
        <v>2.21</v>
      </c>
      <c r="BE27" s="283">
        <v>3.24</v>
      </c>
      <c r="BF27" s="283">
        <v>3.77</v>
      </c>
      <c r="BG27" s="283">
        <v>4.43</v>
      </c>
      <c r="BH27" s="283">
        <v>4.43</v>
      </c>
      <c r="BI27" s="283">
        <v>4.43</v>
      </c>
      <c r="BJ27" s="306">
        <v>4.9800000000000004</v>
      </c>
    </row>
    <row r="28" spans="1:62" ht="13.5" customHeight="1" x14ac:dyDescent="0.2">
      <c r="A28" s="56" t="s">
        <v>42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>
        <v>15.1</v>
      </c>
      <c r="P28" s="51">
        <v>12.4</v>
      </c>
      <c r="Q28" s="51">
        <v>12.3</v>
      </c>
      <c r="R28" s="52">
        <v>11.3</v>
      </c>
      <c r="S28" s="52">
        <v>12.4</v>
      </c>
      <c r="T28" s="52">
        <v>13.2</v>
      </c>
      <c r="U28" s="52">
        <v>11.5</v>
      </c>
      <c r="V28" s="52">
        <v>13.3</v>
      </c>
      <c r="W28" s="52">
        <v>11.9</v>
      </c>
      <c r="X28" s="52">
        <v>15.2</v>
      </c>
      <c r="Y28" s="52">
        <v>12.2</v>
      </c>
      <c r="Z28" s="52">
        <v>12.1</v>
      </c>
      <c r="AA28" s="52">
        <v>11.8</v>
      </c>
      <c r="AB28" s="52">
        <v>11.33</v>
      </c>
      <c r="AC28" s="52">
        <v>10.79</v>
      </c>
      <c r="AD28" s="52">
        <v>11.94</v>
      </c>
      <c r="AE28" s="52">
        <v>15.44</v>
      </c>
      <c r="AF28" s="239">
        <v>10.75</v>
      </c>
      <c r="AG28" s="239">
        <v>12.43</v>
      </c>
      <c r="AH28" s="239">
        <v>11.86</v>
      </c>
      <c r="AI28" s="239">
        <v>11.71</v>
      </c>
      <c r="AJ28" s="239">
        <v>10.61</v>
      </c>
      <c r="AK28" s="239">
        <v>9.92</v>
      </c>
      <c r="AL28" s="52">
        <v>20.38</v>
      </c>
      <c r="AM28" s="52">
        <v>12.13</v>
      </c>
      <c r="AN28" s="239">
        <v>9.5500000000000007</v>
      </c>
      <c r="AO28" s="239">
        <v>13</v>
      </c>
      <c r="AP28" s="239">
        <v>15.6</v>
      </c>
      <c r="AQ28" s="239">
        <v>14.83</v>
      </c>
      <c r="AR28" s="239">
        <v>9.0500000000000007</v>
      </c>
      <c r="AS28" s="239">
        <v>13.93</v>
      </c>
      <c r="AT28" s="239">
        <v>13.1</v>
      </c>
      <c r="AU28" s="239">
        <v>21.38</v>
      </c>
      <c r="AV28" s="239">
        <v>9.93</v>
      </c>
      <c r="AW28" s="239">
        <v>5.85</v>
      </c>
      <c r="AX28" s="239">
        <v>8.98</v>
      </c>
      <c r="AY28" s="270">
        <v>10.11</v>
      </c>
      <c r="AZ28" s="283">
        <v>0</v>
      </c>
      <c r="BA28" s="283">
        <v>0</v>
      </c>
      <c r="BB28" s="283">
        <v>0</v>
      </c>
      <c r="BC28" s="283">
        <v>0</v>
      </c>
      <c r="BD28" s="283">
        <v>0</v>
      </c>
      <c r="BE28" s="283">
        <v>0</v>
      </c>
      <c r="BF28" s="283">
        <v>0</v>
      </c>
      <c r="BG28" s="283">
        <v>41.9</v>
      </c>
      <c r="BH28" s="283">
        <v>41.9</v>
      </c>
      <c r="BI28" s="283">
        <v>41.9</v>
      </c>
      <c r="BJ28" s="306">
        <v>55.06</v>
      </c>
    </row>
    <row r="29" spans="1:62" ht="13.5" customHeight="1" x14ac:dyDescent="0.2">
      <c r="A29" s="56" t="s">
        <v>43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>
        <v>3.3</v>
      </c>
      <c r="P29" s="51">
        <v>3.2</v>
      </c>
      <c r="Q29" s="51">
        <v>3.5</v>
      </c>
      <c r="R29" s="52">
        <v>3.8</v>
      </c>
      <c r="S29" s="52">
        <v>3.4</v>
      </c>
      <c r="T29" s="52">
        <v>3.4</v>
      </c>
      <c r="U29" s="52">
        <v>3.6</v>
      </c>
      <c r="V29" s="52">
        <v>4</v>
      </c>
      <c r="W29" s="52">
        <v>3.5</v>
      </c>
      <c r="X29" s="52">
        <v>3.7</v>
      </c>
      <c r="Y29" s="52">
        <v>2.9</v>
      </c>
      <c r="Z29" s="52">
        <v>3.2</v>
      </c>
      <c r="AA29" s="52">
        <v>3.36</v>
      </c>
      <c r="AB29" s="52">
        <v>3.2</v>
      </c>
      <c r="AC29" s="52">
        <v>4.09</v>
      </c>
      <c r="AD29" s="52">
        <v>3.38</v>
      </c>
      <c r="AE29" s="52">
        <v>3.45</v>
      </c>
      <c r="AF29" s="239">
        <v>3.19</v>
      </c>
      <c r="AG29" s="239">
        <v>3.2</v>
      </c>
      <c r="AH29" s="239">
        <v>3.11</v>
      </c>
      <c r="AI29" s="239">
        <v>2.4900000000000002</v>
      </c>
      <c r="AJ29" s="239">
        <v>3.38</v>
      </c>
      <c r="AK29" s="239">
        <v>3.5</v>
      </c>
      <c r="AL29" s="52">
        <v>3.5</v>
      </c>
      <c r="AM29" s="52">
        <v>3.1</v>
      </c>
      <c r="AN29" s="239">
        <v>3.085</v>
      </c>
      <c r="AO29" s="239">
        <v>3.2</v>
      </c>
      <c r="AP29" s="239">
        <v>2.9</v>
      </c>
      <c r="AQ29" s="239">
        <v>3.22</v>
      </c>
      <c r="AR29" s="239">
        <v>3.53</v>
      </c>
      <c r="AS29" s="239">
        <v>3.61</v>
      </c>
      <c r="AT29" s="239">
        <v>3.39</v>
      </c>
      <c r="AU29" s="239">
        <v>3.12</v>
      </c>
      <c r="AV29" s="239">
        <v>2.4700000000000002</v>
      </c>
      <c r="AW29" s="239">
        <v>3.04</v>
      </c>
      <c r="AX29" s="239">
        <v>5.51</v>
      </c>
      <c r="AY29" s="270">
        <v>5.5</v>
      </c>
      <c r="AZ29" s="283">
        <v>0</v>
      </c>
      <c r="BA29" s="283">
        <v>0</v>
      </c>
      <c r="BB29" s="283">
        <v>0</v>
      </c>
      <c r="BC29" s="283">
        <v>0</v>
      </c>
      <c r="BD29" s="283">
        <v>0</v>
      </c>
      <c r="BE29" s="283">
        <v>0</v>
      </c>
      <c r="BF29" s="283">
        <v>0</v>
      </c>
      <c r="BG29" s="283">
        <v>38.6</v>
      </c>
      <c r="BH29" s="283">
        <v>38.6</v>
      </c>
      <c r="BI29" s="283">
        <v>38.6</v>
      </c>
      <c r="BJ29" s="306">
        <v>39.33</v>
      </c>
    </row>
    <row r="30" spans="1:62" ht="13.5" hidden="1" customHeight="1" x14ac:dyDescent="0.2">
      <c r="A30" s="288" t="s">
        <v>44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90">
        <v>0.71399999999999997</v>
      </c>
      <c r="P30" s="290">
        <v>0.72</v>
      </c>
      <c r="Q30" s="290">
        <v>0.73</v>
      </c>
      <c r="R30" s="291">
        <v>0.75</v>
      </c>
      <c r="S30" s="291">
        <v>0.75</v>
      </c>
      <c r="T30" s="291">
        <v>0.76</v>
      </c>
      <c r="U30" s="291">
        <v>0.77</v>
      </c>
      <c r="V30" s="291">
        <v>0.75</v>
      </c>
      <c r="W30" s="291">
        <v>0.78</v>
      </c>
      <c r="X30" s="291">
        <v>0.78</v>
      </c>
      <c r="Y30" s="291">
        <v>0.78700000000000003</v>
      </c>
      <c r="Z30" s="291">
        <v>0.79700000000000004</v>
      </c>
      <c r="AA30" s="291">
        <v>0.79910000000000003</v>
      </c>
      <c r="AB30" s="291">
        <v>0.80400000000000005</v>
      </c>
      <c r="AC30" s="291">
        <v>0.80700000000000005</v>
      </c>
      <c r="AD30" s="291">
        <v>0.80669999999999997</v>
      </c>
      <c r="AE30" s="291">
        <v>0.81399999999999995</v>
      </c>
      <c r="AF30" s="292">
        <v>0.81599999999999995</v>
      </c>
      <c r="AG30" s="292">
        <v>0.82199999999999995</v>
      </c>
      <c r="AH30" s="292">
        <v>0.83599999999999997</v>
      </c>
      <c r="AI30" s="292">
        <v>0.83099999999999996</v>
      </c>
      <c r="AJ30" s="292">
        <v>0.84599999999999997</v>
      </c>
      <c r="AK30" s="292">
        <v>0.84799999999999998</v>
      </c>
      <c r="AL30" s="291">
        <v>0.85599999999999998</v>
      </c>
      <c r="AM30" s="291">
        <v>0.86299999999999999</v>
      </c>
      <c r="AN30" s="292">
        <v>0.86399999999999999</v>
      </c>
      <c r="AO30" s="292">
        <v>0.86499999999999999</v>
      </c>
      <c r="AP30" s="292">
        <v>0.873</v>
      </c>
      <c r="AQ30" s="292">
        <v>0.878</v>
      </c>
      <c r="AR30" s="292">
        <v>0.879</v>
      </c>
      <c r="AS30" s="292">
        <v>0.879</v>
      </c>
      <c r="AT30" s="292">
        <v>0.871</v>
      </c>
      <c r="AU30" s="292">
        <v>0.88100000000000001</v>
      </c>
      <c r="AV30" s="292">
        <v>0.88400000000000001</v>
      </c>
      <c r="AW30" s="292">
        <v>0.88400000000000001</v>
      </c>
      <c r="AX30" s="292">
        <v>0.89100000000000001</v>
      </c>
      <c r="AY30" s="293">
        <v>0.89200000000000002</v>
      </c>
      <c r="AZ30" s="294">
        <v>0.88700000000000001</v>
      </c>
      <c r="BA30" s="294">
        <v>0.88700000000000001</v>
      </c>
      <c r="BB30" s="294">
        <v>0.88700000000000001</v>
      </c>
      <c r="BC30" s="294">
        <v>0.88700000000000001</v>
      </c>
      <c r="BD30" s="294">
        <v>0.88700000000000001</v>
      </c>
      <c r="BE30" s="294">
        <v>0.88700000000000001</v>
      </c>
      <c r="BF30" s="294">
        <v>0.88700000000000001</v>
      </c>
      <c r="BG30" s="294"/>
      <c r="BH30" s="294"/>
      <c r="BI30" s="294"/>
      <c r="BJ30" s="287"/>
    </row>
    <row r="31" spans="1:62" ht="13.5" hidden="1" customHeight="1" x14ac:dyDescent="0.2">
      <c r="A31" s="288" t="s">
        <v>45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90">
        <v>1</v>
      </c>
      <c r="P31" s="290">
        <v>1</v>
      </c>
      <c r="Q31" s="290">
        <v>1</v>
      </c>
      <c r="R31" s="291">
        <v>1</v>
      </c>
      <c r="S31" s="291">
        <v>1</v>
      </c>
      <c r="T31" s="291">
        <v>1</v>
      </c>
      <c r="U31" s="291">
        <v>1</v>
      </c>
      <c r="V31" s="291">
        <v>1</v>
      </c>
      <c r="W31" s="291">
        <v>1</v>
      </c>
      <c r="X31" s="291">
        <v>1</v>
      </c>
      <c r="Y31" s="291">
        <v>1</v>
      </c>
      <c r="Z31" s="291">
        <v>1</v>
      </c>
      <c r="AA31" s="291">
        <v>1</v>
      </c>
      <c r="AB31" s="291">
        <v>1</v>
      </c>
      <c r="AC31" s="291">
        <v>1</v>
      </c>
      <c r="AD31" s="291">
        <v>1</v>
      </c>
      <c r="AE31" s="291">
        <v>1</v>
      </c>
      <c r="AF31" s="292">
        <v>1</v>
      </c>
      <c r="AG31" s="292">
        <v>1</v>
      </c>
      <c r="AH31" s="292">
        <v>1</v>
      </c>
      <c r="AI31" s="292">
        <v>1</v>
      </c>
      <c r="AJ31" s="292">
        <v>1</v>
      </c>
      <c r="AK31" s="292">
        <v>1</v>
      </c>
      <c r="AL31" s="291">
        <v>1</v>
      </c>
      <c r="AM31" s="291">
        <v>1</v>
      </c>
      <c r="AN31" s="292">
        <v>1</v>
      </c>
      <c r="AO31" s="292">
        <v>1</v>
      </c>
      <c r="AP31" s="292">
        <v>1</v>
      </c>
      <c r="AQ31" s="292">
        <v>1</v>
      </c>
      <c r="AR31" s="292">
        <v>1</v>
      </c>
      <c r="AS31" s="292">
        <v>1</v>
      </c>
      <c r="AT31" s="292">
        <v>1</v>
      </c>
      <c r="AU31" s="292">
        <v>1</v>
      </c>
      <c r="AV31" s="292">
        <v>1</v>
      </c>
      <c r="AW31" s="292">
        <v>1</v>
      </c>
      <c r="AX31" s="292">
        <v>1</v>
      </c>
      <c r="AY31" s="293">
        <v>1</v>
      </c>
      <c r="AZ31" s="294">
        <v>1</v>
      </c>
      <c r="BA31" s="294">
        <v>1</v>
      </c>
      <c r="BB31" s="294">
        <v>1</v>
      </c>
      <c r="BC31" s="294">
        <v>1</v>
      </c>
      <c r="BD31" s="294">
        <v>1</v>
      </c>
      <c r="BE31" s="294">
        <v>1</v>
      </c>
      <c r="BF31" s="294">
        <v>1</v>
      </c>
      <c r="BG31" s="294"/>
      <c r="BH31" s="294"/>
      <c r="BI31" s="294"/>
      <c r="BJ31" s="287"/>
    </row>
    <row r="32" spans="1:62" ht="13.5" hidden="1" customHeight="1" x14ac:dyDescent="0.2">
      <c r="A32" s="288" t="s">
        <v>199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91">
        <v>0.99</v>
      </c>
      <c r="AF32" s="292">
        <v>0.99</v>
      </c>
      <c r="AG32" s="292">
        <v>0.99</v>
      </c>
      <c r="AH32" s="292">
        <v>0.99</v>
      </c>
      <c r="AI32" s="292">
        <v>0.99</v>
      </c>
      <c r="AJ32" s="292">
        <v>0.99</v>
      </c>
      <c r="AK32" s="292">
        <v>0.99</v>
      </c>
      <c r="AL32" s="291">
        <v>0.99</v>
      </c>
      <c r="AM32" s="291">
        <v>0.99</v>
      </c>
      <c r="AN32" s="292">
        <v>0.99</v>
      </c>
      <c r="AO32" s="292">
        <v>0.99</v>
      </c>
      <c r="AP32" s="292">
        <v>0.99</v>
      </c>
      <c r="AQ32" s="292">
        <v>0.99</v>
      </c>
      <c r="AR32" s="292">
        <v>0.99</v>
      </c>
      <c r="AS32" s="292">
        <v>0.99</v>
      </c>
      <c r="AT32" s="292">
        <v>0.99</v>
      </c>
      <c r="AU32" s="292">
        <v>0.99</v>
      </c>
      <c r="AV32" s="292">
        <v>0.99</v>
      </c>
      <c r="AW32" s="292">
        <v>0.99</v>
      </c>
      <c r="AX32" s="292">
        <v>0.99</v>
      </c>
      <c r="AY32" s="293">
        <v>0.99</v>
      </c>
      <c r="AZ32" s="294">
        <v>0.99</v>
      </c>
      <c r="BA32" s="294">
        <v>0.99</v>
      </c>
      <c r="BB32" s="294">
        <v>0.99</v>
      </c>
      <c r="BC32" s="294">
        <v>0.99</v>
      </c>
      <c r="BD32" s="294">
        <v>0.99</v>
      </c>
      <c r="BE32" s="294">
        <v>0.99</v>
      </c>
      <c r="BF32" s="294">
        <v>0.99</v>
      </c>
      <c r="BG32" s="294"/>
      <c r="BH32" s="294"/>
      <c r="BI32" s="294"/>
      <c r="BJ32" s="287"/>
    </row>
    <row r="33" spans="1:62" ht="13.5" hidden="1" customHeight="1" x14ac:dyDescent="0.2">
      <c r="A33" s="288" t="s">
        <v>46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90">
        <v>0.74099999999999999</v>
      </c>
      <c r="P33" s="290">
        <v>0.61</v>
      </c>
      <c r="Q33" s="290">
        <v>0.64200000000000002</v>
      </c>
      <c r="R33" s="291">
        <v>0.64600000000000002</v>
      </c>
      <c r="S33" s="291">
        <v>0.629</v>
      </c>
      <c r="T33" s="291">
        <v>0.63700000000000001</v>
      </c>
      <c r="U33" s="291">
        <v>0.64300000000000002</v>
      </c>
      <c r="V33" s="291">
        <v>0.63200000000000001</v>
      </c>
      <c r="W33" s="291">
        <v>0.67400000000000004</v>
      </c>
      <c r="X33" s="291">
        <v>0.66100000000000003</v>
      </c>
      <c r="Y33" s="291">
        <v>0.67400000000000004</v>
      </c>
      <c r="Z33" s="291">
        <v>0.63400000000000001</v>
      </c>
      <c r="AA33" s="291">
        <v>0.65800000000000003</v>
      </c>
      <c r="AB33" s="291">
        <v>0.65</v>
      </c>
      <c r="AC33" s="291">
        <v>0.69599999999999995</v>
      </c>
      <c r="AD33" s="291">
        <v>0.67200000000000004</v>
      </c>
      <c r="AE33" s="291">
        <v>0.63800000000000001</v>
      </c>
      <c r="AF33" s="292">
        <v>0.47499999999999998</v>
      </c>
      <c r="AG33" s="292">
        <v>0.35699999999999998</v>
      </c>
      <c r="AH33" s="292">
        <v>0.3540928270042194</v>
      </c>
      <c r="AI33" s="292">
        <v>0.49857469712313868</v>
      </c>
      <c r="AJ33" s="292">
        <v>0.35</v>
      </c>
      <c r="AK33" s="292">
        <v>0.35</v>
      </c>
      <c r="AL33" s="291">
        <v>0.1</v>
      </c>
      <c r="AM33" s="291">
        <v>0.13872491145218413</v>
      </c>
      <c r="AN33" s="292">
        <v>0.13872491145218413</v>
      </c>
      <c r="AO33" s="292">
        <v>0.13872491145218413</v>
      </c>
      <c r="AP33" s="292">
        <v>0.26077534312545148</v>
      </c>
      <c r="AQ33" s="292">
        <v>0.26077534312545148</v>
      </c>
      <c r="AR33" s="292">
        <v>0.26077534312545148</v>
      </c>
      <c r="AS33" s="292">
        <v>0.26077534312545148</v>
      </c>
      <c r="AT33" s="292">
        <v>0.26077534312545148</v>
      </c>
      <c r="AU33" s="292">
        <v>0.26077534312545148</v>
      </c>
      <c r="AV33" s="292">
        <v>0.25</v>
      </c>
      <c r="AW33" s="292">
        <v>0.25</v>
      </c>
      <c r="AX33" s="292">
        <v>0.25</v>
      </c>
      <c r="AY33" s="293">
        <v>0.24</v>
      </c>
      <c r="AZ33" s="294">
        <v>0.26</v>
      </c>
      <c r="BA33" s="294">
        <v>0.24</v>
      </c>
      <c r="BB33" s="294">
        <v>0.24</v>
      </c>
      <c r="BC33" s="294">
        <v>0.24</v>
      </c>
      <c r="BD33" s="294">
        <v>0.24</v>
      </c>
      <c r="BE33" s="294">
        <v>0.24</v>
      </c>
      <c r="BF33" s="294">
        <v>0.24</v>
      </c>
      <c r="BG33" s="294"/>
      <c r="BH33" s="294"/>
      <c r="BI33" s="294"/>
      <c r="BJ33" s="287"/>
    </row>
    <row r="34" spans="1:62" ht="13.5" hidden="1" customHeight="1" x14ac:dyDescent="0.2">
      <c r="A34" s="288" t="s">
        <v>47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90">
        <v>0.52</v>
      </c>
      <c r="P34" s="290">
        <v>0.627</v>
      </c>
      <c r="Q34" s="290">
        <v>0.65259999999999996</v>
      </c>
      <c r="R34" s="291">
        <v>0.72899999999999998</v>
      </c>
      <c r="S34" s="291">
        <v>0.73599999999999999</v>
      </c>
      <c r="T34" s="291">
        <v>0.74299999999999999</v>
      </c>
      <c r="U34" s="291">
        <v>0.75600000000000001</v>
      </c>
      <c r="V34" s="291">
        <v>0.72899999999999998</v>
      </c>
      <c r="W34" s="291">
        <v>0.76</v>
      </c>
      <c r="X34" s="291">
        <v>0.76700000000000002</v>
      </c>
      <c r="Y34" s="291">
        <v>0.76900000000000002</v>
      </c>
      <c r="Z34" s="291">
        <v>0.78439999999999999</v>
      </c>
      <c r="AA34" s="291">
        <v>0.78390000000000004</v>
      </c>
      <c r="AB34" s="291">
        <v>0.78539999999999999</v>
      </c>
      <c r="AC34" s="291">
        <v>0.77990000000000004</v>
      </c>
      <c r="AD34" s="291">
        <v>0.78049999999999997</v>
      </c>
      <c r="AE34" s="291">
        <v>0.77829999999999999</v>
      </c>
      <c r="AF34" s="292">
        <v>0.78400000000000003</v>
      </c>
      <c r="AG34" s="292">
        <v>0.78979999999999995</v>
      </c>
      <c r="AH34" s="292">
        <v>0.82399999999999995</v>
      </c>
      <c r="AI34" s="292">
        <v>0.82379999999999998</v>
      </c>
      <c r="AJ34" s="292">
        <v>0.82809999999999995</v>
      </c>
      <c r="AK34" s="292">
        <v>0.82699999999999996</v>
      </c>
      <c r="AL34" s="291">
        <v>0.83530000000000004</v>
      </c>
      <c r="AM34" s="291">
        <v>0.83389999999999997</v>
      </c>
      <c r="AN34" s="292">
        <v>0.83520000000000005</v>
      </c>
      <c r="AO34" s="292">
        <v>0.83440000000000003</v>
      </c>
      <c r="AP34" s="292">
        <v>0.85099999999999998</v>
      </c>
      <c r="AQ34" s="292">
        <v>0.85529999999999995</v>
      </c>
      <c r="AR34" s="292">
        <v>0.85160000000000002</v>
      </c>
      <c r="AS34" s="292">
        <v>0.85329999999999995</v>
      </c>
      <c r="AT34" s="292">
        <v>0.84699999999999998</v>
      </c>
      <c r="AU34" s="292">
        <v>0.85219999999999996</v>
      </c>
      <c r="AV34" s="292">
        <v>0.85499999999999998</v>
      </c>
      <c r="AW34" s="292">
        <v>0.85760000000000003</v>
      </c>
      <c r="AX34" s="292">
        <v>0.85970000000000002</v>
      </c>
      <c r="AY34" s="293">
        <v>0.8821</v>
      </c>
      <c r="AZ34" s="294">
        <v>0.89119999999999999</v>
      </c>
      <c r="BA34" s="294">
        <v>0.90690000000000004</v>
      </c>
      <c r="BB34" s="294">
        <v>0.90690000000000004</v>
      </c>
      <c r="BC34" s="294">
        <v>0.90690000000000004</v>
      </c>
      <c r="BD34" s="294">
        <v>0.90690000000000004</v>
      </c>
      <c r="BE34" s="294">
        <v>0.90690000000000004</v>
      </c>
      <c r="BF34" s="294">
        <v>0.90690000000000004</v>
      </c>
      <c r="BG34" s="294"/>
      <c r="BH34" s="294"/>
      <c r="BI34" s="294"/>
      <c r="BJ34" s="287"/>
    </row>
    <row r="35" spans="1:62" ht="13.5" hidden="1" customHeight="1" x14ac:dyDescent="0.2">
      <c r="A35" s="288" t="s">
        <v>48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90">
        <v>0</v>
      </c>
      <c r="P35" s="290">
        <v>0</v>
      </c>
      <c r="Q35" s="290">
        <v>0</v>
      </c>
      <c r="R35" s="291">
        <v>0</v>
      </c>
      <c r="S35" s="291">
        <v>0</v>
      </c>
      <c r="T35" s="291">
        <v>0</v>
      </c>
      <c r="U35" s="291">
        <v>0</v>
      </c>
      <c r="V35" s="291">
        <v>0</v>
      </c>
      <c r="W35" s="291">
        <v>0</v>
      </c>
      <c r="X35" s="291">
        <v>0</v>
      </c>
      <c r="Y35" s="291">
        <v>0</v>
      </c>
      <c r="Z35" s="291">
        <v>0</v>
      </c>
      <c r="AA35" s="291">
        <v>0</v>
      </c>
      <c r="AB35" s="291">
        <v>0</v>
      </c>
      <c r="AC35" s="291">
        <v>0</v>
      </c>
      <c r="AD35" s="291">
        <v>0</v>
      </c>
      <c r="AE35" s="291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0</v>
      </c>
      <c r="AK35" s="292">
        <v>0</v>
      </c>
      <c r="AL35" s="291">
        <v>0</v>
      </c>
      <c r="AM35" s="291">
        <v>0</v>
      </c>
      <c r="AN35" s="292">
        <v>0</v>
      </c>
      <c r="AO35" s="292">
        <v>0</v>
      </c>
      <c r="AP35" s="292">
        <v>0</v>
      </c>
      <c r="AQ35" s="292">
        <v>0</v>
      </c>
      <c r="AR35" s="292">
        <v>0</v>
      </c>
      <c r="AS35" s="292">
        <v>0</v>
      </c>
      <c r="AT35" s="292">
        <v>0</v>
      </c>
      <c r="AU35" s="292">
        <v>0</v>
      </c>
      <c r="AV35" s="292">
        <v>0</v>
      </c>
      <c r="AW35" s="292">
        <v>0</v>
      </c>
      <c r="AX35" s="292">
        <v>0</v>
      </c>
      <c r="AY35" s="293">
        <v>0</v>
      </c>
      <c r="AZ35" s="294">
        <v>0</v>
      </c>
      <c r="BA35" s="294">
        <v>0</v>
      </c>
      <c r="BB35" s="294">
        <v>0</v>
      </c>
      <c r="BC35" s="294">
        <v>0</v>
      </c>
      <c r="BD35" s="294">
        <v>0</v>
      </c>
      <c r="BE35" s="294">
        <v>0</v>
      </c>
      <c r="BF35" s="294">
        <v>0</v>
      </c>
      <c r="BG35" s="294"/>
      <c r="BH35" s="294"/>
      <c r="BI35" s="294"/>
      <c r="BJ35" s="287"/>
    </row>
    <row r="36" spans="1:62" ht="13.5" customHeight="1" x14ac:dyDescent="0.2">
      <c r="A36" s="56" t="s">
        <v>68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4"/>
      <c r="P36" s="54"/>
      <c r="Q36" s="54"/>
      <c r="R36" s="54"/>
      <c r="S36" s="54"/>
      <c r="T36" s="53">
        <v>0.34599999999999997</v>
      </c>
      <c r="U36" s="53">
        <v>0.34699999999999998</v>
      </c>
      <c r="V36" s="53">
        <v>0.35</v>
      </c>
      <c r="W36" s="53">
        <v>0.35199999999999998</v>
      </c>
      <c r="X36" s="53">
        <v>0.35299999999999998</v>
      </c>
      <c r="Y36" s="53">
        <v>0.34899999999999998</v>
      </c>
      <c r="Z36" s="53">
        <v>0.34989999999999999</v>
      </c>
      <c r="AA36" s="53">
        <v>0.34360000000000002</v>
      </c>
      <c r="AB36" s="53">
        <v>0.34100000000000003</v>
      </c>
      <c r="AC36" s="53">
        <v>0.33889999999999998</v>
      </c>
      <c r="AD36" s="53">
        <v>0.33600000000000002</v>
      </c>
      <c r="AE36" s="53">
        <v>0.34189999999999998</v>
      </c>
      <c r="AF36" s="240">
        <v>0.34</v>
      </c>
      <c r="AG36" s="240">
        <v>0.33910000000000001</v>
      </c>
      <c r="AH36" s="240">
        <v>0.3286</v>
      </c>
      <c r="AI36" s="240">
        <v>0.33479999999999999</v>
      </c>
      <c r="AJ36" s="240">
        <v>0.33289999999999997</v>
      </c>
      <c r="AK36" s="240">
        <v>0.33239999999999997</v>
      </c>
      <c r="AL36" s="53">
        <v>0.33029999999999998</v>
      </c>
      <c r="AM36" s="53">
        <v>0.32679999999999998</v>
      </c>
      <c r="AN36" s="240">
        <v>0.32440000000000002</v>
      </c>
      <c r="AO36" s="240">
        <v>0.32469999999999999</v>
      </c>
      <c r="AP36" s="240">
        <v>0.34150000000000003</v>
      </c>
      <c r="AQ36" s="240">
        <v>0.33829999999999999</v>
      </c>
      <c r="AR36" s="240">
        <v>0.33779999999999999</v>
      </c>
      <c r="AS36" s="240">
        <v>0.3377</v>
      </c>
      <c r="AT36" s="240">
        <v>0.3448</v>
      </c>
      <c r="AU36" s="240">
        <v>0.34860000000000002</v>
      </c>
      <c r="AV36" s="240">
        <v>0.34410000000000002</v>
      </c>
      <c r="AW36" s="240">
        <v>0.33589999999999998</v>
      </c>
      <c r="AX36" s="240">
        <v>0.32319999999999999</v>
      </c>
      <c r="AY36" s="271">
        <v>0.32590000000000002</v>
      </c>
      <c r="AZ36" s="284">
        <v>0.3196</v>
      </c>
      <c r="BA36" s="284">
        <v>0.32300000000000001</v>
      </c>
      <c r="BB36" s="284">
        <v>0.40899999999999997</v>
      </c>
      <c r="BC36" s="284">
        <v>0.42599999999999999</v>
      </c>
      <c r="BD36" s="284">
        <v>0.45300000000000001</v>
      </c>
      <c r="BE36" s="284">
        <v>0.45200000000000001</v>
      </c>
      <c r="BF36" s="284">
        <v>0.45300000000000001</v>
      </c>
      <c r="BG36" s="284">
        <v>0.44900000000000001</v>
      </c>
      <c r="BH36" s="284">
        <v>0.44900000000000001</v>
      </c>
      <c r="BI36" s="284">
        <v>0.44900000000000001</v>
      </c>
      <c r="BJ36" s="259">
        <v>0.45500000000000002</v>
      </c>
    </row>
    <row r="37" spans="1:62" ht="13.5" customHeight="1" x14ac:dyDescent="0.2">
      <c r="A37" s="56" t="s">
        <v>200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3">
        <v>0.20569999999999999</v>
      </c>
      <c r="AF37" s="240">
        <v>0.20599999999999999</v>
      </c>
      <c r="AG37" s="240">
        <v>0.19839999999999999</v>
      </c>
      <c r="AH37" s="240">
        <v>0.18990000000000001</v>
      </c>
      <c r="AI37" s="240">
        <v>0.18629999999999999</v>
      </c>
      <c r="AJ37" s="240">
        <v>0.18609999999999999</v>
      </c>
      <c r="AK37" s="240">
        <v>0.18590000000000001</v>
      </c>
      <c r="AL37" s="53">
        <v>0.18290000000000001</v>
      </c>
      <c r="AM37" s="53">
        <v>0.1772</v>
      </c>
      <c r="AN37" s="240">
        <v>0.17580000000000001</v>
      </c>
      <c r="AO37" s="240">
        <v>0.17130000000000001</v>
      </c>
      <c r="AP37" s="240">
        <v>0.17019999999999999</v>
      </c>
      <c r="AQ37" s="240">
        <v>0.16719999999999999</v>
      </c>
      <c r="AR37" s="240">
        <v>0.16689999999999999</v>
      </c>
      <c r="AS37" s="240">
        <v>0.16619999999999999</v>
      </c>
      <c r="AT37" s="240">
        <v>0.1668</v>
      </c>
      <c r="AU37" s="240">
        <v>0.1668</v>
      </c>
      <c r="AV37" s="240">
        <v>0.16320000000000001</v>
      </c>
      <c r="AW37" s="240">
        <v>0.15790000000000001</v>
      </c>
      <c r="AX37" s="240">
        <v>0.1444</v>
      </c>
      <c r="AY37" s="271">
        <v>0.14680000000000001</v>
      </c>
      <c r="AZ37" s="284">
        <v>0.1409</v>
      </c>
      <c r="BA37" s="284">
        <v>0.14399999999999999</v>
      </c>
      <c r="BB37" s="284">
        <v>0.14699999999999999</v>
      </c>
      <c r="BC37" s="284">
        <v>0.14799999999999999</v>
      </c>
      <c r="BD37" s="284">
        <v>0.14699999999999999</v>
      </c>
      <c r="BE37" s="284">
        <v>0.14899999999999999</v>
      </c>
      <c r="BF37" s="284">
        <v>0.14699999999999999</v>
      </c>
      <c r="BG37" s="284">
        <v>0.14599999999999999</v>
      </c>
      <c r="BH37" s="284">
        <v>0.14599999999999999</v>
      </c>
      <c r="BI37" s="284">
        <v>0.14599999999999999</v>
      </c>
      <c r="BJ37" s="259">
        <v>0.14399999999999999</v>
      </c>
    </row>
    <row r="38" spans="1:62" ht="13.5" customHeight="1" x14ac:dyDescent="0.2">
      <c r="A38" s="56" t="s">
        <v>69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4"/>
      <c r="P38" s="54"/>
      <c r="Q38" s="54"/>
      <c r="R38" s="54"/>
      <c r="S38" s="54"/>
      <c r="T38" s="53">
        <v>0.17799999999999999</v>
      </c>
      <c r="U38" s="53">
        <v>0.17899999999999999</v>
      </c>
      <c r="V38" s="53">
        <v>0.18</v>
      </c>
      <c r="W38" s="53">
        <v>0.18099999999999999</v>
      </c>
      <c r="X38" s="53">
        <v>0.17899999999999999</v>
      </c>
      <c r="Y38" s="53">
        <v>0.17799999999999999</v>
      </c>
      <c r="Z38" s="53">
        <v>0.1699</v>
      </c>
      <c r="AA38" s="53">
        <v>0.1673</v>
      </c>
      <c r="AB38" s="53">
        <v>0.17</v>
      </c>
      <c r="AC38" s="53">
        <v>0.17019999999999999</v>
      </c>
      <c r="AD38" s="53">
        <v>0.16930000000000001</v>
      </c>
      <c r="AE38" s="53">
        <v>0.1767</v>
      </c>
      <c r="AF38" s="240">
        <v>0.17499999999999999</v>
      </c>
      <c r="AG38" s="240">
        <v>0.1734</v>
      </c>
      <c r="AH38" s="240">
        <v>0.15909999999999999</v>
      </c>
      <c r="AI38" s="240">
        <v>0.1618</v>
      </c>
      <c r="AJ38" s="240">
        <v>0.16270000000000001</v>
      </c>
      <c r="AK38" s="240">
        <v>0.16600000000000001</v>
      </c>
      <c r="AL38" s="53">
        <v>0.1671</v>
      </c>
      <c r="AM38" s="53">
        <v>0.1623</v>
      </c>
      <c r="AN38" s="240">
        <v>0.16320000000000001</v>
      </c>
      <c r="AO38" s="240">
        <v>0.16270000000000001</v>
      </c>
      <c r="AP38" s="240">
        <v>0.126</v>
      </c>
      <c r="AQ38" s="240">
        <v>0.1263</v>
      </c>
      <c r="AR38" s="240">
        <v>0.1384</v>
      </c>
      <c r="AS38" s="240">
        <v>0.13730000000000001</v>
      </c>
      <c r="AT38" s="240">
        <v>0.15459999999999999</v>
      </c>
      <c r="AU38" s="240">
        <v>0.1605</v>
      </c>
      <c r="AV38" s="240">
        <v>0.15709999999999999</v>
      </c>
      <c r="AW38" s="240">
        <v>0.15379999999999999</v>
      </c>
      <c r="AX38" s="240">
        <v>0.14680000000000001</v>
      </c>
      <c r="AY38" s="271">
        <v>0.1386</v>
      </c>
      <c r="AZ38" s="284">
        <v>0.16209999999999999</v>
      </c>
      <c r="BA38" s="284">
        <v>0</v>
      </c>
      <c r="BB38" s="284">
        <v>0</v>
      </c>
      <c r="BC38" s="284">
        <v>0</v>
      </c>
      <c r="BD38" s="284">
        <v>0</v>
      </c>
      <c r="BE38" s="284">
        <v>0</v>
      </c>
      <c r="BF38" s="284" t="s">
        <v>208</v>
      </c>
      <c r="BG38" s="284" t="s">
        <v>208</v>
      </c>
      <c r="BH38" s="284" t="s">
        <v>208</v>
      </c>
      <c r="BI38" s="284" t="s">
        <v>208</v>
      </c>
      <c r="BJ38" s="310" t="s">
        <v>208</v>
      </c>
    </row>
    <row r="39" spans="1:62" ht="13.5" customHeight="1" x14ac:dyDescent="0.2">
      <c r="A39" s="56" t="s">
        <v>70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4"/>
      <c r="P39" s="54"/>
      <c r="Q39" s="54"/>
      <c r="R39" s="54"/>
      <c r="S39" s="54"/>
      <c r="T39" s="53">
        <v>3.5000000000000003E-2</v>
      </c>
      <c r="U39" s="53">
        <v>3.5000000000000003E-2</v>
      </c>
      <c r="V39" s="53">
        <v>3.2000000000000001E-2</v>
      </c>
      <c r="W39" s="53">
        <v>0.03</v>
      </c>
      <c r="X39" s="53">
        <v>2.9000000000000001E-2</v>
      </c>
      <c r="Y39" s="53">
        <v>0.03</v>
      </c>
      <c r="Z39" s="53">
        <v>2.6499999999999999E-2</v>
      </c>
      <c r="AA39" s="53">
        <v>2.6700000000000002E-2</v>
      </c>
      <c r="AB39" s="53">
        <v>2.5999999999999999E-2</v>
      </c>
      <c r="AC39" s="53">
        <v>2.53E-2</v>
      </c>
      <c r="AD39" s="53">
        <v>3.09E-2</v>
      </c>
      <c r="AE39" s="53">
        <v>3.4099999999999998E-2</v>
      </c>
      <c r="AF39" s="240">
        <v>3.5999999999999997E-2</v>
      </c>
      <c r="AG39" s="240">
        <v>3.6200000000000003E-2</v>
      </c>
      <c r="AH39" s="240">
        <v>2.76E-2</v>
      </c>
      <c r="AI39" s="240">
        <v>2.9399999999999999E-2</v>
      </c>
      <c r="AJ39" s="240">
        <v>2.87E-2</v>
      </c>
      <c r="AK39" s="240">
        <v>3.1199999999999999E-2</v>
      </c>
      <c r="AL39" s="53">
        <v>3.5299999999999998E-2</v>
      </c>
      <c r="AM39" s="53">
        <v>3.3300000000000003E-2</v>
      </c>
      <c r="AN39" s="240">
        <v>3.0099999999999998E-2</v>
      </c>
      <c r="AO39" s="240">
        <v>2.8799999999999999E-2</v>
      </c>
      <c r="AP39" s="240">
        <v>2.6800000000000001E-2</v>
      </c>
      <c r="AQ39" s="240">
        <v>2.4799999999999999E-2</v>
      </c>
      <c r="AR39" s="240">
        <v>2.63E-2</v>
      </c>
      <c r="AS39" s="240">
        <v>2.6700000000000002E-2</v>
      </c>
      <c r="AT39" s="240">
        <v>2.8299999999999999E-2</v>
      </c>
      <c r="AU39" s="240">
        <v>2.92E-2</v>
      </c>
      <c r="AV39" s="240">
        <v>2.7400000000000001E-2</v>
      </c>
      <c r="AW39" s="240">
        <v>2.6800000000000001E-2</v>
      </c>
      <c r="AX39" s="240">
        <v>2.4299999999999999E-2</v>
      </c>
      <c r="AY39" s="271">
        <v>2.3699999999999999E-2</v>
      </c>
      <c r="AZ39" s="284">
        <v>2.4799999999999999E-2</v>
      </c>
      <c r="BA39" s="284">
        <v>3.0499999999999999E-2</v>
      </c>
      <c r="BB39" s="284">
        <v>2.7E-2</v>
      </c>
      <c r="BC39" s="284">
        <v>2.7E-2</v>
      </c>
      <c r="BD39" s="284">
        <v>2.7E-2</v>
      </c>
      <c r="BE39" s="284">
        <v>2.7E-2</v>
      </c>
      <c r="BF39" s="284">
        <v>2.3E-2</v>
      </c>
      <c r="BG39" s="284">
        <v>2.4E-2</v>
      </c>
      <c r="BH39" s="284">
        <v>2.4E-2</v>
      </c>
      <c r="BI39" s="284">
        <v>2.4E-2</v>
      </c>
      <c r="BJ39" s="259">
        <v>2.3E-2</v>
      </c>
    </row>
    <row r="40" spans="1:62" ht="13.5" customHeight="1" x14ac:dyDescent="0.2">
      <c r="A40" s="27" t="s">
        <v>71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4"/>
      <c r="P40" s="54"/>
      <c r="Q40" s="54"/>
      <c r="R40" s="54"/>
      <c r="S40" s="54"/>
      <c r="T40" s="53">
        <v>9.5000000000000001E-2</v>
      </c>
      <c r="U40" s="53">
        <v>9.2999999999999999E-2</v>
      </c>
      <c r="V40" s="53">
        <v>0.111</v>
      </c>
      <c r="W40" s="53">
        <v>0.10199999999999999</v>
      </c>
      <c r="X40" s="53">
        <v>0.10299999999999999</v>
      </c>
      <c r="Y40" s="53">
        <v>9.9000000000000005E-2</v>
      </c>
      <c r="Z40" s="53">
        <v>0.1069</v>
      </c>
      <c r="AA40" s="53">
        <v>0.1103</v>
      </c>
      <c r="AB40" s="53">
        <v>0.11</v>
      </c>
      <c r="AC40" s="53">
        <v>0.10829999999999999</v>
      </c>
      <c r="AD40" s="53">
        <v>0.13370000000000001</v>
      </c>
      <c r="AE40" s="53">
        <v>0.14299999999999999</v>
      </c>
      <c r="AF40" s="240">
        <v>0.13100000000000001</v>
      </c>
      <c r="AG40" s="240">
        <v>0.1321</v>
      </c>
      <c r="AH40" s="240">
        <v>8.1900000000000001E-2</v>
      </c>
      <c r="AI40" s="240">
        <v>9.7500000000000003E-2</v>
      </c>
      <c r="AJ40" s="240">
        <v>8.8700000000000001E-2</v>
      </c>
      <c r="AK40" s="240">
        <v>9.2499999999999999E-2</v>
      </c>
      <c r="AL40" s="53">
        <v>0.1008</v>
      </c>
      <c r="AM40" s="53">
        <v>9.5899999999999999E-2</v>
      </c>
      <c r="AN40" s="240">
        <v>0.1016</v>
      </c>
      <c r="AO40" s="240">
        <v>9.5000000000000001E-2</v>
      </c>
      <c r="AP40" s="240">
        <v>0.15379999999999999</v>
      </c>
      <c r="AQ40" s="240">
        <v>0.112</v>
      </c>
      <c r="AR40" s="240">
        <v>9.7100000000000006E-2</v>
      </c>
      <c r="AS40" s="240">
        <v>7.4999999999999997E-2</v>
      </c>
      <c r="AT40" s="240">
        <v>0.122</v>
      </c>
      <c r="AU40" s="240">
        <v>0.125</v>
      </c>
      <c r="AV40" s="240">
        <v>0.18709999999999999</v>
      </c>
      <c r="AW40" s="240">
        <v>0.1963</v>
      </c>
      <c r="AX40" s="240">
        <v>0.1143</v>
      </c>
      <c r="AY40" s="271">
        <v>9.5899999999999999E-2</v>
      </c>
      <c r="AZ40" s="284">
        <v>8.14E-2</v>
      </c>
      <c r="BA40" s="284">
        <v>0</v>
      </c>
      <c r="BB40" s="284">
        <v>0</v>
      </c>
      <c r="BC40" s="284">
        <v>0</v>
      </c>
      <c r="BD40" s="284">
        <v>0</v>
      </c>
      <c r="BE40" s="284">
        <v>0</v>
      </c>
      <c r="BF40" s="284">
        <v>0.44</v>
      </c>
      <c r="BG40" s="284">
        <v>0.22</v>
      </c>
      <c r="BH40" s="284">
        <v>0.22</v>
      </c>
      <c r="BI40" s="284">
        <v>0.22</v>
      </c>
      <c r="BJ40" s="259">
        <v>0.44400000000000001</v>
      </c>
    </row>
    <row r="41" spans="1:62" ht="13.5" hidden="1" customHeight="1" x14ac:dyDescent="0.2">
      <c r="A41" s="295" t="s">
        <v>22</v>
      </c>
      <c r="B41" s="296"/>
      <c r="C41" s="296"/>
      <c r="D41" s="296"/>
      <c r="E41" s="296"/>
      <c r="F41" s="297">
        <v>0.60199999999999998</v>
      </c>
      <c r="G41" s="297">
        <v>0.61499999999999999</v>
      </c>
      <c r="H41" s="297">
        <v>0.623</v>
      </c>
      <c r="I41" s="297">
        <v>0.62</v>
      </c>
      <c r="J41" s="297">
        <v>0.60799999999999998</v>
      </c>
      <c r="K41" s="297">
        <v>0.65500000000000003</v>
      </c>
      <c r="L41" s="297">
        <v>0.66300000000000003</v>
      </c>
      <c r="M41" s="297">
        <v>0.68100000000000005</v>
      </c>
      <c r="N41" s="297">
        <v>0.7</v>
      </c>
      <c r="O41" s="297">
        <v>0.71</v>
      </c>
      <c r="P41" s="298">
        <v>0.72</v>
      </c>
      <c r="Q41" s="298">
        <v>0.73</v>
      </c>
      <c r="R41" s="299">
        <v>0.75</v>
      </c>
      <c r="S41" s="299">
        <v>0.75</v>
      </c>
      <c r="T41" s="299">
        <v>0.76</v>
      </c>
      <c r="U41" s="299">
        <v>0.77</v>
      </c>
      <c r="V41" s="299">
        <v>0.75</v>
      </c>
      <c r="W41" s="299">
        <v>0.78</v>
      </c>
      <c r="X41" s="299">
        <v>0.78</v>
      </c>
      <c r="Y41" s="299">
        <v>0.78700000000000003</v>
      </c>
      <c r="Z41" s="299">
        <v>0.79700000000000004</v>
      </c>
      <c r="AA41" s="299">
        <v>0.79910000000000003</v>
      </c>
      <c r="AB41" s="299">
        <v>0.80400000000000005</v>
      </c>
      <c r="AC41" s="299">
        <v>0.80700000000000005</v>
      </c>
      <c r="AD41" s="299">
        <v>0.80669999999999997</v>
      </c>
      <c r="AE41" s="299">
        <v>0.81399999999999995</v>
      </c>
      <c r="AF41" s="300">
        <v>0.81599999999999995</v>
      </c>
      <c r="AG41" s="300">
        <v>0.82199999999999995</v>
      </c>
      <c r="AH41" s="300">
        <v>0.83599999999999997</v>
      </c>
      <c r="AI41" s="301">
        <v>0.83099999999999996</v>
      </c>
      <c r="AJ41" s="301">
        <v>0.84599999999999997</v>
      </c>
      <c r="AK41" s="301">
        <v>0.84799999999999998</v>
      </c>
      <c r="AL41" s="302">
        <v>0.85599999999999998</v>
      </c>
      <c r="AM41" s="302">
        <v>0.86299999999999999</v>
      </c>
      <c r="AN41" s="301">
        <v>0.86399999999999999</v>
      </c>
      <c r="AO41" s="301">
        <v>0.86499999999999999</v>
      </c>
      <c r="AP41" s="301">
        <v>0.873</v>
      </c>
      <c r="AQ41" s="301">
        <v>0.878</v>
      </c>
      <c r="AR41" s="301">
        <v>0.879</v>
      </c>
      <c r="AS41" s="301">
        <v>0.879</v>
      </c>
      <c r="AT41" s="301">
        <v>0.871</v>
      </c>
      <c r="AU41" s="301">
        <v>0.88100000000000001</v>
      </c>
      <c r="AV41" s="303">
        <v>0.88400000000000001</v>
      </c>
      <c r="AW41" s="301">
        <v>0.88400000000000001</v>
      </c>
      <c r="AX41" s="301">
        <v>0.89100000000000001</v>
      </c>
      <c r="AY41" s="304">
        <v>0.89200000000000002</v>
      </c>
      <c r="AZ41" s="305">
        <v>0.88700000000000001</v>
      </c>
      <c r="BA41" s="305">
        <v>0.88700000000000001</v>
      </c>
      <c r="BB41" s="305">
        <v>0.88700000000000001</v>
      </c>
      <c r="BC41" s="305">
        <v>0.88700000000000001</v>
      </c>
      <c r="BD41" s="305">
        <v>0.88700000000000001</v>
      </c>
      <c r="BE41" s="305">
        <v>0.88700000000000001</v>
      </c>
      <c r="BF41" s="305">
        <v>0.88700000000000001</v>
      </c>
      <c r="BG41" s="305"/>
      <c r="BH41" s="305"/>
      <c r="BI41" s="305"/>
      <c r="BJ41" s="287"/>
    </row>
    <row r="42" spans="1:62" ht="13.5" customHeight="1" x14ac:dyDescent="0.2">
      <c r="A42" s="231" t="s">
        <v>23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3"/>
      <c r="AG42" s="233"/>
      <c r="AH42" s="233"/>
      <c r="AI42" s="233"/>
      <c r="AJ42" s="233"/>
      <c r="AK42" s="233"/>
      <c r="AL42" s="232"/>
      <c r="AM42" s="232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68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32"/>
    </row>
    <row r="43" spans="1:62" ht="13.5" customHeight="1" x14ac:dyDescent="0.2">
      <c r="A43" s="27" t="s">
        <v>24</v>
      </c>
      <c r="B43" s="29">
        <v>99764</v>
      </c>
      <c r="C43" s="29">
        <v>98416</v>
      </c>
      <c r="D43" s="29">
        <v>104634</v>
      </c>
      <c r="E43" s="29">
        <v>98578</v>
      </c>
      <c r="F43" s="29">
        <v>89137</v>
      </c>
      <c r="G43" s="29">
        <v>82313</v>
      </c>
      <c r="H43" s="29">
        <v>90200</v>
      </c>
      <c r="I43" s="29">
        <v>90401</v>
      </c>
      <c r="J43" s="29">
        <v>88961</v>
      </c>
      <c r="K43" s="29">
        <v>92826</v>
      </c>
      <c r="L43" s="29">
        <v>95272</v>
      </c>
      <c r="M43" s="29">
        <v>91880</v>
      </c>
      <c r="N43" s="29">
        <v>90190</v>
      </c>
      <c r="O43" s="29">
        <v>98874</v>
      </c>
      <c r="P43" s="29">
        <v>105023</v>
      </c>
      <c r="Q43" s="29">
        <v>104580</v>
      </c>
      <c r="R43" s="34">
        <v>97207</v>
      </c>
      <c r="S43" s="34">
        <v>104808</v>
      </c>
      <c r="T43" s="34">
        <v>107539</v>
      </c>
      <c r="U43" s="34">
        <v>105472</v>
      </c>
      <c r="V43" s="34">
        <v>100132</v>
      </c>
      <c r="W43" s="34">
        <v>108031</v>
      </c>
      <c r="X43" s="34">
        <v>112904</v>
      </c>
      <c r="Y43" s="34">
        <v>112587</v>
      </c>
      <c r="Z43" s="34">
        <v>106123</v>
      </c>
      <c r="AA43" s="34">
        <v>110936</v>
      </c>
      <c r="AB43" s="34">
        <v>118048</v>
      </c>
      <c r="AC43" s="34">
        <v>119910</v>
      </c>
      <c r="AD43" s="34">
        <v>114422</v>
      </c>
      <c r="AE43" s="34">
        <v>123519</v>
      </c>
      <c r="AF43" s="237">
        <v>133974</v>
      </c>
      <c r="AG43" s="237">
        <v>131974</v>
      </c>
      <c r="AH43" s="237">
        <v>128848</v>
      </c>
      <c r="AI43" s="237">
        <v>134780</v>
      </c>
      <c r="AJ43" s="237">
        <v>133976</v>
      </c>
      <c r="AK43" s="237">
        <v>132666</v>
      </c>
      <c r="AL43" s="34">
        <v>131350</v>
      </c>
      <c r="AM43" s="34">
        <v>144325</v>
      </c>
      <c r="AN43" s="237">
        <v>159349</v>
      </c>
      <c r="AO43" s="237">
        <v>159084</v>
      </c>
      <c r="AP43" s="237">
        <v>152493</v>
      </c>
      <c r="AQ43" s="237">
        <v>159846</v>
      </c>
      <c r="AR43" s="237">
        <v>167772</v>
      </c>
      <c r="AS43" s="237">
        <v>158736</v>
      </c>
      <c r="AT43" s="237">
        <v>150782</v>
      </c>
      <c r="AU43" s="237">
        <v>160449</v>
      </c>
      <c r="AV43" s="248">
        <v>174093</v>
      </c>
      <c r="AW43" s="237">
        <v>187909</v>
      </c>
      <c r="AX43" s="237">
        <v>151467</v>
      </c>
      <c r="AY43" s="267">
        <v>157877</v>
      </c>
      <c r="AZ43" s="278">
        <v>180961</v>
      </c>
      <c r="BA43" s="278">
        <v>247807</v>
      </c>
      <c r="BB43" s="278">
        <v>263621</v>
      </c>
      <c r="BC43" s="278">
        <v>220609</v>
      </c>
      <c r="BD43" s="278">
        <v>244504</v>
      </c>
      <c r="BE43" s="278">
        <v>215194</v>
      </c>
      <c r="BF43" s="278">
        <v>201528</v>
      </c>
      <c r="BG43" s="278">
        <v>200826</v>
      </c>
      <c r="BH43" s="278">
        <v>199129</v>
      </c>
      <c r="BI43" s="278">
        <v>186312</v>
      </c>
      <c r="BJ43" s="256">
        <v>176735</v>
      </c>
    </row>
    <row r="44" spans="1:62" ht="13.5" customHeight="1" x14ac:dyDescent="0.2">
      <c r="A44" s="27" t="s">
        <v>25</v>
      </c>
      <c r="B44" s="29">
        <v>74568.479999999996</v>
      </c>
      <c r="C44" s="29">
        <v>77169.8</v>
      </c>
      <c r="D44" s="29">
        <v>82169.56</v>
      </c>
      <c r="E44" s="29">
        <v>76829.8</v>
      </c>
      <c r="F44" s="29">
        <v>65480.600000000006</v>
      </c>
      <c r="G44" s="29">
        <v>63698.15</v>
      </c>
      <c r="H44" s="29">
        <v>72114.3</v>
      </c>
      <c r="I44" s="29">
        <v>72378.78</v>
      </c>
      <c r="J44" s="29">
        <v>66844.849999999991</v>
      </c>
      <c r="K44" s="29">
        <v>73506.78</v>
      </c>
      <c r="L44" s="29">
        <v>76381.759999999995</v>
      </c>
      <c r="M44" s="29">
        <v>72478.22</v>
      </c>
      <c r="N44" s="29">
        <v>69949.819999999992</v>
      </c>
      <c r="O44" s="29">
        <v>78829.83</v>
      </c>
      <c r="P44" s="29">
        <v>83990.67</v>
      </c>
      <c r="Q44" s="29">
        <v>80083.92</v>
      </c>
      <c r="R44" s="34">
        <v>73415.349999999991</v>
      </c>
      <c r="S44" s="34">
        <v>83616.94</v>
      </c>
      <c r="T44" s="34">
        <v>85394.559999999998</v>
      </c>
      <c r="U44" s="34">
        <v>83233.38</v>
      </c>
      <c r="V44" s="34">
        <v>74250.12</v>
      </c>
      <c r="W44" s="34">
        <v>83387.319999999992</v>
      </c>
      <c r="X44" s="34">
        <v>88525.819999999992</v>
      </c>
      <c r="Y44" s="34">
        <v>87855.02</v>
      </c>
      <c r="Z44" s="34">
        <v>80273.759999999995</v>
      </c>
      <c r="AA44" s="34">
        <v>87482.64</v>
      </c>
      <c r="AB44" s="34">
        <v>93991.98</v>
      </c>
      <c r="AC44" s="34">
        <v>95023.98</v>
      </c>
      <c r="AD44" s="34">
        <v>85742.16</v>
      </c>
      <c r="AE44" s="34">
        <v>96659</v>
      </c>
      <c r="AF44" s="237">
        <v>102548.04</v>
      </c>
      <c r="AG44" s="237">
        <v>99127.875</v>
      </c>
      <c r="AH44" s="237">
        <v>90812.855834132613</v>
      </c>
      <c r="AI44" s="237">
        <v>99001.701493282308</v>
      </c>
      <c r="AJ44" s="237">
        <v>101288.54165945461</v>
      </c>
      <c r="AK44" s="237">
        <v>97520.760000000009</v>
      </c>
      <c r="AL44" s="34">
        <v>89894.128970163612</v>
      </c>
      <c r="AM44" s="34">
        <v>103503.67499373191</v>
      </c>
      <c r="AN44" s="237">
        <v>111742.74139250729</v>
      </c>
      <c r="AO44" s="237">
        <v>113632.02</v>
      </c>
      <c r="AP44" s="237">
        <v>103189.99687410571</v>
      </c>
      <c r="AQ44" s="237">
        <v>113037.37267795495</v>
      </c>
      <c r="AR44" s="237">
        <v>118611.22464652029</v>
      </c>
      <c r="AS44" s="237">
        <v>110498.46275752774</v>
      </c>
      <c r="AT44" s="237">
        <v>103416.41077232169</v>
      </c>
      <c r="AU44" s="237">
        <v>111995.11868857841</v>
      </c>
      <c r="AV44" s="248">
        <v>122914.98150394745</v>
      </c>
      <c r="AW44" s="237">
        <v>118395.62796455951</v>
      </c>
      <c r="AX44" s="237">
        <v>106634.20000000001</v>
      </c>
      <c r="AY44" s="267">
        <v>111825.25593211653</v>
      </c>
      <c r="AZ44" s="278">
        <v>128885.98239108626</v>
      </c>
      <c r="BA44" s="278">
        <v>150065</v>
      </c>
      <c r="BB44" s="278">
        <v>143126</v>
      </c>
      <c r="BC44" s="278">
        <v>118718</v>
      </c>
      <c r="BD44" s="278">
        <v>130696.6132933264</v>
      </c>
      <c r="BE44" s="278">
        <v>130022</v>
      </c>
      <c r="BF44" s="278">
        <f>BF43-BF45-BF46</f>
        <v>122743</v>
      </c>
      <c r="BG44" s="278">
        <f t="shared" ref="BG44:BI44" si="0">BG43-BG45-BG46</f>
        <v>131951</v>
      </c>
      <c r="BH44" s="278">
        <f t="shared" si="0"/>
        <v>130865</v>
      </c>
      <c r="BI44" s="278">
        <f t="shared" si="0"/>
        <v>115642</v>
      </c>
      <c r="BJ44" s="256">
        <v>110419</v>
      </c>
    </row>
    <row r="45" spans="1:62" ht="13.5" customHeight="1" x14ac:dyDescent="0.2">
      <c r="A45" s="27" t="s">
        <v>26</v>
      </c>
      <c r="B45" s="29">
        <v>14203.519999999999</v>
      </c>
      <c r="C45" s="29">
        <v>13618.199999999997</v>
      </c>
      <c r="D45" s="29">
        <v>13376.439999999999</v>
      </c>
      <c r="E45" s="29">
        <v>13558.199999999999</v>
      </c>
      <c r="F45" s="29">
        <v>11555.399999999998</v>
      </c>
      <c r="G45" s="29">
        <v>11240.85</v>
      </c>
      <c r="H45" s="29">
        <v>10775.7</v>
      </c>
      <c r="I45" s="29">
        <v>10815.220000000001</v>
      </c>
      <c r="J45" s="29">
        <v>11796.15</v>
      </c>
      <c r="K45" s="29">
        <v>11966.22</v>
      </c>
      <c r="L45" s="29">
        <v>12434.240000000002</v>
      </c>
      <c r="M45" s="29">
        <v>11798.78</v>
      </c>
      <c r="N45" s="29">
        <v>11387.18</v>
      </c>
      <c r="O45" s="29">
        <v>11779.17</v>
      </c>
      <c r="P45" s="29">
        <v>12550.33</v>
      </c>
      <c r="Q45" s="29">
        <v>15254.08</v>
      </c>
      <c r="R45" s="34">
        <v>12955.65</v>
      </c>
      <c r="S45" s="34">
        <v>13612.060000000001</v>
      </c>
      <c r="T45" s="34">
        <v>13901.439999999999</v>
      </c>
      <c r="U45" s="34">
        <v>13549.62</v>
      </c>
      <c r="V45" s="34">
        <v>14142.88</v>
      </c>
      <c r="W45" s="34">
        <v>13574.68</v>
      </c>
      <c r="X45" s="34">
        <v>14411.180000000002</v>
      </c>
      <c r="Y45" s="34">
        <v>14301.980000000001</v>
      </c>
      <c r="Z45" s="34">
        <v>15290.24</v>
      </c>
      <c r="AA45" s="34">
        <v>14241.360000000002</v>
      </c>
      <c r="AB45" s="34">
        <v>15301.020000000002</v>
      </c>
      <c r="AC45" s="34">
        <v>15469.020000000002</v>
      </c>
      <c r="AD45" s="34">
        <v>16331.840000000002</v>
      </c>
      <c r="AE45" s="34">
        <v>15744.999999999993</v>
      </c>
      <c r="AF45" s="237">
        <v>19532.960000000003</v>
      </c>
      <c r="AG45" s="237">
        <v>21027.125000000004</v>
      </c>
      <c r="AH45" s="237">
        <v>20923.14416586739</v>
      </c>
      <c r="AI45" s="237">
        <v>21970.298506717692</v>
      </c>
      <c r="AJ45" s="237">
        <v>26329.458340545396</v>
      </c>
      <c r="AK45" s="237">
        <v>25923.239999999994</v>
      </c>
      <c r="AL45" s="34">
        <v>26855.871029836388</v>
      </c>
      <c r="AM45" s="34">
        <v>28837.325006268085</v>
      </c>
      <c r="AN45" s="237">
        <v>31993.258607492717</v>
      </c>
      <c r="AO45" s="237">
        <v>30205.979999999992</v>
      </c>
      <c r="AP45" s="237">
        <v>33616.003125894291</v>
      </c>
      <c r="AQ45" s="237">
        <v>33538.627322045046</v>
      </c>
      <c r="AR45" s="237">
        <v>35457.775353479708</v>
      </c>
      <c r="AS45" s="237">
        <v>33654.537242472259</v>
      </c>
      <c r="AT45" s="237">
        <v>31731.589227678316</v>
      </c>
      <c r="AU45" s="237">
        <v>31316.881311421595</v>
      </c>
      <c r="AV45" s="248">
        <v>38122.018496052551</v>
      </c>
      <c r="AW45" s="237">
        <v>53151.37203544048</v>
      </c>
      <c r="AX45" s="237">
        <v>28345.799999999996</v>
      </c>
      <c r="AY45" s="267">
        <v>30418.744067883468</v>
      </c>
      <c r="AZ45" s="278">
        <v>37367.017608913739</v>
      </c>
      <c r="BA45" s="278">
        <v>83010.638937700714</v>
      </c>
      <c r="BB45" s="278">
        <v>106025</v>
      </c>
      <c r="BC45" s="278">
        <v>88806</v>
      </c>
      <c r="BD45" s="278">
        <v>98336.386706673598</v>
      </c>
      <c r="BE45" s="278">
        <v>82851</v>
      </c>
      <c r="BF45" s="278">
        <v>59367</v>
      </c>
      <c r="BG45" s="278">
        <v>51930</v>
      </c>
      <c r="BH45" s="278">
        <v>51930</v>
      </c>
      <c r="BI45" s="278">
        <v>51930</v>
      </c>
      <c r="BJ45" s="256">
        <v>45694</v>
      </c>
    </row>
    <row r="46" spans="1:62" ht="13.5" customHeight="1" x14ac:dyDescent="0.2">
      <c r="A46" s="27" t="s">
        <v>27</v>
      </c>
      <c r="B46" s="29">
        <v>10992</v>
      </c>
      <c r="C46" s="29">
        <v>7628</v>
      </c>
      <c r="D46" s="29">
        <v>9088</v>
      </c>
      <c r="E46" s="29">
        <v>8190</v>
      </c>
      <c r="F46" s="29">
        <v>12101</v>
      </c>
      <c r="G46" s="29">
        <v>7374</v>
      </c>
      <c r="H46" s="29">
        <v>7310</v>
      </c>
      <c r="I46" s="29">
        <v>7207</v>
      </c>
      <c r="J46" s="29">
        <v>10320</v>
      </c>
      <c r="K46" s="29">
        <v>7353</v>
      </c>
      <c r="L46" s="29">
        <v>6456.0000000000009</v>
      </c>
      <c r="M46" s="29">
        <v>7603</v>
      </c>
      <c r="N46" s="29">
        <v>8853</v>
      </c>
      <c r="O46" s="29">
        <v>8265</v>
      </c>
      <c r="P46" s="29">
        <v>8482</v>
      </c>
      <c r="Q46" s="29">
        <v>9242</v>
      </c>
      <c r="R46" s="34">
        <v>10836</v>
      </c>
      <c r="S46" s="34">
        <v>7579</v>
      </c>
      <c r="T46" s="34">
        <v>8243</v>
      </c>
      <c r="U46" s="34">
        <v>8689</v>
      </c>
      <c r="V46" s="34">
        <v>11739</v>
      </c>
      <c r="W46" s="34">
        <v>11069</v>
      </c>
      <c r="X46" s="34">
        <v>9967</v>
      </c>
      <c r="Y46" s="34">
        <v>10430</v>
      </c>
      <c r="Z46" s="34">
        <v>10559</v>
      </c>
      <c r="AA46" s="34">
        <v>9212</v>
      </c>
      <c r="AB46" s="34">
        <v>8755</v>
      </c>
      <c r="AC46" s="34">
        <v>9417</v>
      </c>
      <c r="AD46" s="34">
        <v>12348</v>
      </c>
      <c r="AE46" s="34">
        <v>11115</v>
      </c>
      <c r="AF46" s="237">
        <v>11893</v>
      </c>
      <c r="AG46" s="237">
        <v>11819</v>
      </c>
      <c r="AH46" s="237">
        <v>17112</v>
      </c>
      <c r="AI46" s="237">
        <v>13808</v>
      </c>
      <c r="AJ46" s="237">
        <v>6358</v>
      </c>
      <c r="AK46" s="237">
        <v>9222.0000000000018</v>
      </c>
      <c r="AL46" s="34">
        <v>14600</v>
      </c>
      <c r="AM46" s="34">
        <v>11984.000000000002</v>
      </c>
      <c r="AN46" s="237">
        <v>15613</v>
      </c>
      <c r="AO46" s="237">
        <v>15246</v>
      </c>
      <c r="AP46" s="237">
        <v>15687</v>
      </c>
      <c r="AQ46" s="237">
        <v>13270</v>
      </c>
      <c r="AR46" s="237">
        <v>13703</v>
      </c>
      <c r="AS46" s="237">
        <v>14583</v>
      </c>
      <c r="AT46" s="237">
        <v>15634</v>
      </c>
      <c r="AU46" s="237">
        <v>17137</v>
      </c>
      <c r="AV46" s="248">
        <v>13056</v>
      </c>
      <c r="AW46" s="237">
        <v>16362</v>
      </c>
      <c r="AX46" s="237">
        <v>16487</v>
      </c>
      <c r="AY46" s="267">
        <v>15633</v>
      </c>
      <c r="AZ46" s="278">
        <v>14708</v>
      </c>
      <c r="BA46" s="278">
        <v>14698</v>
      </c>
      <c r="BB46" s="278">
        <v>14470</v>
      </c>
      <c r="BC46" s="278">
        <v>13084.824407704384</v>
      </c>
      <c r="BD46" s="278">
        <v>15471</v>
      </c>
      <c r="BE46" s="278">
        <v>17319</v>
      </c>
      <c r="BF46" s="278">
        <v>19418</v>
      </c>
      <c r="BG46" s="278">
        <v>16945</v>
      </c>
      <c r="BH46" s="278">
        <v>16334</v>
      </c>
      <c r="BI46" s="278">
        <v>18740</v>
      </c>
      <c r="BJ46" s="256">
        <v>20622</v>
      </c>
    </row>
    <row r="47" spans="1:62" ht="13.5" customHeight="1" x14ac:dyDescent="0.2">
      <c r="A47" s="27" t="s">
        <v>54</v>
      </c>
      <c r="B47" s="29">
        <v>99764</v>
      </c>
      <c r="C47" s="29">
        <v>198180</v>
      </c>
      <c r="D47" s="29">
        <v>302814</v>
      </c>
      <c r="E47" s="29">
        <v>401392</v>
      </c>
      <c r="F47" s="29">
        <v>89137</v>
      </c>
      <c r="G47" s="29">
        <v>171450</v>
      </c>
      <c r="H47" s="29">
        <v>261650</v>
      </c>
      <c r="I47" s="29">
        <v>352051</v>
      </c>
      <c r="J47" s="29">
        <v>88961</v>
      </c>
      <c r="K47" s="29">
        <v>181787</v>
      </c>
      <c r="L47" s="29">
        <v>277059</v>
      </c>
      <c r="M47" s="29">
        <v>368939</v>
      </c>
      <c r="N47" s="29">
        <v>90190</v>
      </c>
      <c r="O47" s="29">
        <v>189064</v>
      </c>
      <c r="P47" s="34">
        <v>294087</v>
      </c>
      <c r="Q47" s="34">
        <v>398667</v>
      </c>
      <c r="R47" s="34">
        <v>97207</v>
      </c>
      <c r="S47" s="34">
        <v>202015</v>
      </c>
      <c r="T47" s="34">
        <v>309554</v>
      </c>
      <c r="U47" s="34">
        <v>415026</v>
      </c>
      <c r="V47" s="34">
        <v>100132</v>
      </c>
      <c r="W47" s="34">
        <v>208163</v>
      </c>
      <c r="X47" s="34">
        <v>321067</v>
      </c>
      <c r="Y47" s="34">
        <v>433654</v>
      </c>
      <c r="Z47" s="34">
        <v>106123</v>
      </c>
      <c r="AA47" s="34">
        <v>217059</v>
      </c>
      <c r="AB47" s="34">
        <v>335107</v>
      </c>
      <c r="AC47" s="34">
        <v>455017</v>
      </c>
      <c r="AD47" s="34">
        <v>114422</v>
      </c>
      <c r="AE47" s="34">
        <v>237941</v>
      </c>
      <c r="AF47" s="237">
        <v>371915</v>
      </c>
      <c r="AG47" s="237">
        <v>503889</v>
      </c>
      <c r="AH47" s="237">
        <v>128848</v>
      </c>
      <c r="AI47" s="237">
        <v>263628</v>
      </c>
      <c r="AJ47" s="237">
        <v>397604</v>
      </c>
      <c r="AK47" s="237">
        <v>530270</v>
      </c>
      <c r="AL47" s="34">
        <v>131350</v>
      </c>
      <c r="AM47" s="34">
        <v>275675</v>
      </c>
      <c r="AN47" s="237">
        <v>435024</v>
      </c>
      <c r="AO47" s="237">
        <v>594107</v>
      </c>
      <c r="AP47" s="237">
        <v>152493</v>
      </c>
      <c r="AQ47" s="237">
        <v>312339</v>
      </c>
      <c r="AR47" s="237">
        <v>480111</v>
      </c>
      <c r="AS47" s="237">
        <v>638847</v>
      </c>
      <c r="AT47" s="237">
        <v>150782</v>
      </c>
      <c r="AU47" s="237">
        <v>311231</v>
      </c>
      <c r="AV47" s="248">
        <v>485324</v>
      </c>
      <c r="AW47" s="237">
        <v>673233</v>
      </c>
      <c r="AX47" s="237">
        <v>151467</v>
      </c>
      <c r="AY47" s="267">
        <v>309344</v>
      </c>
      <c r="AZ47" s="278">
        <v>490305</v>
      </c>
      <c r="BA47" s="278">
        <v>738112</v>
      </c>
      <c r="BB47" s="278">
        <v>263621</v>
      </c>
      <c r="BC47" s="278">
        <v>484229.82440770441</v>
      </c>
      <c r="BD47" s="278">
        <v>728734</v>
      </c>
      <c r="BE47" s="278">
        <v>943928</v>
      </c>
      <c r="BF47" s="278">
        <f>BF43</f>
        <v>201528</v>
      </c>
      <c r="BG47" s="278">
        <f>BE43+BG43</f>
        <v>416020</v>
      </c>
      <c r="BH47" s="278">
        <f>BG47+BH43</f>
        <v>615149</v>
      </c>
      <c r="BI47" s="278">
        <f>BF43+BG43+BH43+BI43</f>
        <v>787795</v>
      </c>
      <c r="BJ47" s="260">
        <v>176735</v>
      </c>
    </row>
    <row r="48" spans="1:62" ht="13.5" customHeight="1" x14ac:dyDescent="0.2">
      <c r="A48" s="27" t="s">
        <v>76</v>
      </c>
      <c r="B48" s="42"/>
      <c r="C48" s="42"/>
      <c r="D48" s="42"/>
      <c r="E48" s="42"/>
      <c r="F48" s="40">
        <v>-0.10652139048153643</v>
      </c>
      <c r="G48" s="40">
        <v>-0.13487738419618528</v>
      </c>
      <c r="H48" s="40">
        <v>-0.13593823271050876</v>
      </c>
      <c r="I48" s="40">
        <v>-0.12292472196755291</v>
      </c>
      <c r="J48" s="40">
        <v>-1.974488708392699E-3</v>
      </c>
      <c r="K48" s="40">
        <v>6.0291630212890059E-2</v>
      </c>
      <c r="L48" s="40">
        <v>5.8891649149627363E-2</v>
      </c>
      <c r="M48" s="40">
        <v>4.7970322481685895E-2</v>
      </c>
      <c r="N48" s="40">
        <v>1.3815042546733962E-2</v>
      </c>
      <c r="O48" s="40">
        <v>4.003036520763311E-2</v>
      </c>
      <c r="P48" s="40">
        <v>6.1459833465074228E-2</v>
      </c>
      <c r="Q48" s="40">
        <v>8.0577005954913961E-2</v>
      </c>
      <c r="R48" s="40">
        <v>7.7802417119414574E-2</v>
      </c>
      <c r="S48" s="40">
        <v>6.8500613548851189E-2</v>
      </c>
      <c r="T48" s="40">
        <v>5.25932802197989E-2</v>
      </c>
      <c r="U48" s="40">
        <v>4.103424662688409E-2</v>
      </c>
      <c r="V48" s="40">
        <v>3.0090425586634707E-2</v>
      </c>
      <c r="W48" s="40">
        <v>3.0433383659629235E-2</v>
      </c>
      <c r="X48" s="40">
        <v>3.7192218482074213E-2</v>
      </c>
      <c r="Y48" s="44">
        <v>4.4883934982386645E-2</v>
      </c>
      <c r="Z48" s="44">
        <v>5.9831023049574564E-2</v>
      </c>
      <c r="AA48" s="44">
        <v>4.2735740741630356E-2</v>
      </c>
      <c r="AB48" s="44">
        <v>4.3729190480491613E-2</v>
      </c>
      <c r="AC48" s="44">
        <v>4.9262776314757846E-2</v>
      </c>
      <c r="AD48" s="44">
        <v>7.8201709337278436E-2</v>
      </c>
      <c r="AE48" s="44">
        <v>9.6204257828516673E-2</v>
      </c>
      <c r="AF48" s="241">
        <v>0.10983954378750668</v>
      </c>
      <c r="AG48" s="241">
        <v>0.10740697600309439</v>
      </c>
      <c r="AH48" s="241">
        <v>0.1260771529950534</v>
      </c>
      <c r="AI48" s="241">
        <v>0.10795533346501864</v>
      </c>
      <c r="AJ48" s="241">
        <v>6.9072234247072581E-2</v>
      </c>
      <c r="AK48" s="241">
        <v>5.2354784486265828E-2</v>
      </c>
      <c r="AL48" s="44">
        <v>1.9418229231342357E-2</v>
      </c>
      <c r="AM48" s="44">
        <v>4.5696966938261488E-2</v>
      </c>
      <c r="AN48" s="241">
        <v>9.4113741310449597E-2</v>
      </c>
      <c r="AO48" s="241">
        <v>0.12038584117525035</v>
      </c>
      <c r="AP48" s="241">
        <v>0.16096688237533308</v>
      </c>
      <c r="AQ48" s="241">
        <v>0.13299718871859981</v>
      </c>
      <c r="AR48" s="241">
        <v>0.10364509462718063</v>
      </c>
      <c r="AS48" s="241">
        <v>7.5306300043594843E-2</v>
      </c>
      <c r="AT48" s="241">
        <v>-1.1220187156131756E-2</v>
      </c>
      <c r="AU48" s="241">
        <v>-3.5474276347174064E-3</v>
      </c>
      <c r="AV48" s="249">
        <v>1.0857905775955978E-2</v>
      </c>
      <c r="AW48" s="241">
        <v>5.3825094271398317E-2</v>
      </c>
      <c r="AX48" s="241">
        <v>-3.0000000000000001E-3</v>
      </c>
      <c r="AY48" s="272">
        <v>-6.0630207145175126E-3</v>
      </c>
      <c r="AZ48" s="279">
        <v>1.0263246820680617E-2</v>
      </c>
      <c r="BA48" s="279">
        <v>9.6369310476462092E-2</v>
      </c>
      <c r="BB48" s="279">
        <v>0.71299999999999997</v>
      </c>
      <c r="BC48" s="279">
        <v>0.59</v>
      </c>
      <c r="BD48" s="279">
        <v>0.495</v>
      </c>
      <c r="BE48" s="279">
        <v>0.27500000000000002</v>
      </c>
      <c r="BF48" s="279">
        <v>-0.245</v>
      </c>
      <c r="BG48" s="279">
        <v>-0.17799999999999999</v>
      </c>
      <c r="BH48" s="279">
        <v>-0.17799999999999999</v>
      </c>
      <c r="BI48" s="279">
        <v>-0.16500000000000001</v>
      </c>
      <c r="BJ48" s="311">
        <v>-0.15559999999999999</v>
      </c>
    </row>
    <row r="49" spans="1:63" ht="13.5" customHeight="1" x14ac:dyDescent="0.2">
      <c r="A49" s="27" t="s">
        <v>28</v>
      </c>
      <c r="B49" s="29">
        <v>1429052.0777999999</v>
      </c>
      <c r="C49" s="29">
        <v>1452823.4209999999</v>
      </c>
      <c r="D49" s="29">
        <v>1481145.5828</v>
      </c>
      <c r="E49" s="29">
        <v>1513547.1392999999</v>
      </c>
      <c r="F49" s="29">
        <v>1531508.5261000001</v>
      </c>
      <c r="G49" s="29">
        <v>1549555.9386999998</v>
      </c>
      <c r="H49" s="29">
        <v>1549409.3380000002</v>
      </c>
      <c r="I49" s="29">
        <v>1567621.7871999999</v>
      </c>
      <c r="J49" s="29">
        <v>1587111.8324000002</v>
      </c>
      <c r="K49" s="29">
        <v>1590307.8051999998</v>
      </c>
      <c r="L49" s="29">
        <v>1610136.5770000003</v>
      </c>
      <c r="M49" s="29">
        <v>1631702.1209999998</v>
      </c>
      <c r="N49" s="29">
        <v>1653843.5290000001</v>
      </c>
      <c r="O49" s="29">
        <v>1671674.5541999999</v>
      </c>
      <c r="P49" s="34">
        <v>1701421.4847000001</v>
      </c>
      <c r="Q49" s="34">
        <v>1735729.7740999998</v>
      </c>
      <c r="R49" s="34">
        <v>1768566.2423999999</v>
      </c>
      <c r="S49" s="34">
        <v>1798584</v>
      </c>
      <c r="T49" s="34">
        <v>1835477.9329000001</v>
      </c>
      <c r="U49" s="34">
        <v>1854525.4021000001</v>
      </c>
      <c r="V49" s="34">
        <v>1861338</v>
      </c>
      <c r="W49" s="34">
        <v>1883319.9999999998</v>
      </c>
      <c r="X49" s="34">
        <v>1900871</v>
      </c>
      <c r="Y49" s="34">
        <v>1919816</v>
      </c>
      <c r="Z49" s="34">
        <v>1929791</v>
      </c>
      <c r="AA49" s="34">
        <v>1948554</v>
      </c>
      <c r="AB49" s="34">
        <v>1982352</v>
      </c>
      <c r="AC49" s="34">
        <v>2013462</v>
      </c>
      <c r="AD49" s="34">
        <v>2002962</v>
      </c>
      <c r="AE49" s="34">
        <v>2021224</v>
      </c>
      <c r="AF49" s="237">
        <v>2049216</v>
      </c>
      <c r="AG49" s="237">
        <v>2074702</v>
      </c>
      <c r="AH49" s="237">
        <v>2098380</v>
      </c>
      <c r="AI49" s="237">
        <f>SUM(AI50:AI52)</f>
        <v>2073487</v>
      </c>
      <c r="AJ49" s="237">
        <v>2103472</v>
      </c>
      <c r="AK49" s="237">
        <v>2138546</v>
      </c>
      <c r="AL49" s="34">
        <v>2172916</v>
      </c>
      <c r="AM49" s="34">
        <v>2203101</v>
      </c>
      <c r="AN49" s="237">
        <v>2235448</v>
      </c>
      <c r="AO49" s="237">
        <v>2202390</v>
      </c>
      <c r="AP49" s="237">
        <v>2302135</v>
      </c>
      <c r="AQ49" s="237">
        <v>2338512</v>
      </c>
      <c r="AR49" s="237">
        <v>2377133.458744111</v>
      </c>
      <c r="AS49" s="237">
        <v>2415550</v>
      </c>
      <c r="AT49" s="237">
        <v>2445744</v>
      </c>
      <c r="AU49" s="237">
        <v>2483096</v>
      </c>
      <c r="AV49" s="248">
        <v>2483027</v>
      </c>
      <c r="AW49" s="237">
        <v>2519866</v>
      </c>
      <c r="AX49" s="237">
        <v>2565010</v>
      </c>
      <c r="AY49" s="267">
        <v>2601770</v>
      </c>
      <c r="AZ49" s="278">
        <v>2629787</v>
      </c>
      <c r="BA49" s="278">
        <v>2632325</v>
      </c>
      <c r="BB49" s="278">
        <v>2689293</v>
      </c>
      <c r="BC49" s="278">
        <v>2721187</v>
      </c>
      <c r="BD49" s="278">
        <v>2777141</v>
      </c>
      <c r="BE49" s="278">
        <v>2838435</v>
      </c>
      <c r="BF49" s="278">
        <f>SUM(BF50:BF52)</f>
        <v>2908053</v>
      </c>
      <c r="BG49" s="278">
        <v>2934433</v>
      </c>
      <c r="BH49" s="278">
        <v>2980771</v>
      </c>
      <c r="BI49" s="278">
        <v>3022382</v>
      </c>
      <c r="BJ49" s="260">
        <v>3052953</v>
      </c>
    </row>
    <row r="50" spans="1:63" ht="13.5" customHeight="1" x14ac:dyDescent="0.2">
      <c r="A50" s="27" t="s">
        <v>29</v>
      </c>
      <c r="B50" s="29">
        <v>1202061.7050000001</v>
      </c>
      <c r="C50" s="29">
        <v>1217920.1721999999</v>
      </c>
      <c r="D50" s="29">
        <v>1240856.8518000001</v>
      </c>
      <c r="E50" s="29">
        <v>1265876.3736</v>
      </c>
      <c r="F50" s="29">
        <v>1279855.7583000001</v>
      </c>
      <c r="G50" s="29">
        <v>1293728.6048999999</v>
      </c>
      <c r="H50" s="29">
        <v>1292583.5136000002</v>
      </c>
      <c r="I50" s="29">
        <v>1310417.5504000001</v>
      </c>
      <c r="J50" s="29">
        <v>1321897.3792000001</v>
      </c>
      <c r="K50" s="29">
        <v>1323200.5086000001</v>
      </c>
      <c r="L50" s="29">
        <v>1339133.1198000002</v>
      </c>
      <c r="M50" s="29">
        <v>1356119.4168</v>
      </c>
      <c r="N50" s="29">
        <v>1373420.5866</v>
      </c>
      <c r="O50" s="29">
        <v>1387634.85</v>
      </c>
      <c r="P50" s="34">
        <v>1412409.0568000001</v>
      </c>
      <c r="Q50" s="34">
        <v>1440401.7803</v>
      </c>
      <c r="R50" s="34">
        <v>1467267.58</v>
      </c>
      <c r="S50" s="34">
        <v>1491273.2963</v>
      </c>
      <c r="T50" s="34">
        <v>1525379.2431000001</v>
      </c>
      <c r="U50" s="34">
        <v>1539630.8664000002</v>
      </c>
      <c r="V50" s="34">
        <v>1534310.523</v>
      </c>
      <c r="W50" s="34">
        <v>1552445.673</v>
      </c>
      <c r="X50" s="34">
        <v>1565040.344</v>
      </c>
      <c r="Y50" s="34">
        <v>1580651.024</v>
      </c>
      <c r="Z50" s="34">
        <v>1589596.4480000001</v>
      </c>
      <c r="AA50" s="34">
        <v>1604331.1359999999</v>
      </c>
      <c r="AB50" s="34">
        <v>1632399</v>
      </c>
      <c r="AC50" s="34">
        <v>1657881</v>
      </c>
      <c r="AD50" s="34">
        <v>1647923.966247</v>
      </c>
      <c r="AE50" s="34">
        <v>1672917</v>
      </c>
      <c r="AF50" s="237">
        <v>1686288</v>
      </c>
      <c r="AG50" s="237">
        <v>1704107</v>
      </c>
      <c r="AH50" s="237">
        <v>1722408</v>
      </c>
      <c r="AI50" s="237">
        <v>1697093</v>
      </c>
      <c r="AJ50" s="237">
        <v>1719707</v>
      </c>
      <c r="AK50" s="237">
        <v>1745225</v>
      </c>
      <c r="AL50" s="34">
        <v>1768647</v>
      </c>
      <c r="AM50" s="34">
        <v>1788510</v>
      </c>
      <c r="AN50" s="237">
        <v>1810039</v>
      </c>
      <c r="AO50" s="237">
        <v>1787947.3915989653</v>
      </c>
      <c r="AP50" s="237">
        <v>1849413</v>
      </c>
      <c r="AQ50" s="237">
        <v>1870107</v>
      </c>
      <c r="AR50" s="237">
        <v>1905327.6710517858</v>
      </c>
      <c r="AS50" s="237">
        <v>1916478</v>
      </c>
      <c r="AT50" s="237">
        <v>1932332</v>
      </c>
      <c r="AU50" s="237">
        <v>1951829</v>
      </c>
      <c r="AV50" s="248">
        <v>1961192.3348334192</v>
      </c>
      <c r="AW50" s="237">
        <v>1955416.0160000001</v>
      </c>
      <c r="AX50" s="237">
        <v>1978392.213</v>
      </c>
      <c r="AY50" s="267">
        <v>1995557.59</v>
      </c>
      <c r="AZ50" s="278">
        <v>2008368.3319000001</v>
      </c>
      <c r="BA50" s="278">
        <v>2001093.4649999999</v>
      </c>
      <c r="BB50" s="278">
        <v>2029933</v>
      </c>
      <c r="BC50" s="278">
        <v>2036809</v>
      </c>
      <c r="BD50" s="278">
        <v>2019537</v>
      </c>
      <c r="BE50" s="278">
        <v>2064210</v>
      </c>
      <c r="BF50" s="278">
        <v>2086246</v>
      </c>
      <c r="BG50" s="278">
        <v>2085747</v>
      </c>
      <c r="BH50" s="278">
        <v>2081904.0133103626</v>
      </c>
      <c r="BI50" s="278">
        <v>2110967</v>
      </c>
      <c r="BJ50" s="256">
        <v>2110507</v>
      </c>
    </row>
    <row r="51" spans="1:63" ht="13.5" customHeight="1" x14ac:dyDescent="0.2">
      <c r="A51" s="27" t="s">
        <v>30</v>
      </c>
      <c r="B51" s="29">
        <v>198986.08439999999</v>
      </c>
      <c r="C51" s="29">
        <v>204041.6973</v>
      </c>
      <c r="D51" s="29">
        <v>206211.40919999999</v>
      </c>
      <c r="E51" s="29">
        <v>209493.92519999997</v>
      </c>
      <c r="F51" s="29">
        <v>210896.92750000002</v>
      </c>
      <c r="G51" s="29">
        <v>212439.78309999997</v>
      </c>
      <c r="H51" s="29">
        <v>211305.34719999999</v>
      </c>
      <c r="I51" s="29">
        <v>212491.08159999998</v>
      </c>
      <c r="J51" s="29">
        <v>214961.61429999999</v>
      </c>
      <c r="K51" s="29">
        <v>215007.03600000002</v>
      </c>
      <c r="L51" s="29">
        <v>217174.35459999999</v>
      </c>
      <c r="M51" s="29">
        <v>219411.2934</v>
      </c>
      <c r="N51" s="29">
        <v>221979.9718</v>
      </c>
      <c r="O51" s="29">
        <v>223115.7586</v>
      </c>
      <c r="P51" s="34">
        <v>225489.85059999998</v>
      </c>
      <c r="Q51" s="34">
        <v>229136.98429999998</v>
      </c>
      <c r="R51" s="34">
        <v>232428.39919999999</v>
      </c>
      <c r="S51" s="34">
        <v>235827.76200000002</v>
      </c>
      <c r="T51" s="34">
        <v>240054.5233</v>
      </c>
      <c r="U51" s="34">
        <v>239720.04940000002</v>
      </c>
      <c r="V51" s="34">
        <v>247676.524</v>
      </c>
      <c r="W51" s="34">
        <v>250578.14800000002</v>
      </c>
      <c r="X51" s="34">
        <v>252894.88</v>
      </c>
      <c r="Y51" s="34">
        <v>253491.77100000001</v>
      </c>
      <c r="Z51" s="34">
        <v>252680.552</v>
      </c>
      <c r="AA51" s="34">
        <v>255323.86199999999</v>
      </c>
      <c r="AB51" s="34">
        <v>258335</v>
      </c>
      <c r="AC51" s="34">
        <v>261729</v>
      </c>
      <c r="AD51" s="34">
        <v>261112.93639079999</v>
      </c>
      <c r="AE51" s="34">
        <v>253114</v>
      </c>
      <c r="AF51" s="237">
        <v>266009</v>
      </c>
      <c r="AG51" s="237">
        <v>271969</v>
      </c>
      <c r="AH51" s="237">
        <v>275625</v>
      </c>
      <c r="AI51" s="237">
        <v>273673</v>
      </c>
      <c r="AJ51" s="237">
        <v>278869</v>
      </c>
      <c r="AK51" s="237">
        <v>285981</v>
      </c>
      <c r="AL51" s="34">
        <v>294278</v>
      </c>
      <c r="AM51" s="34">
        <v>303108.00000000006</v>
      </c>
      <c r="AN51" s="237">
        <v>311673</v>
      </c>
      <c r="AO51" s="237">
        <v>302781.26500411163</v>
      </c>
      <c r="AP51" s="237">
        <v>333643</v>
      </c>
      <c r="AQ51" s="237">
        <v>347168</v>
      </c>
      <c r="AR51" s="237">
        <v>348706.98395654612</v>
      </c>
      <c r="AS51" s="237">
        <v>371404</v>
      </c>
      <c r="AT51" s="237">
        <v>383961</v>
      </c>
      <c r="AU51" s="237">
        <v>399343</v>
      </c>
      <c r="AV51" s="248">
        <v>390308.32467927074</v>
      </c>
      <c r="AW51" s="237">
        <v>428377.22000000003</v>
      </c>
      <c r="AX51" s="237">
        <v>446824.74199999997</v>
      </c>
      <c r="AY51" s="267">
        <v>463635.41399999999</v>
      </c>
      <c r="AZ51" s="278">
        <v>477043.36180000001</v>
      </c>
      <c r="BA51" s="278">
        <v>485400.73000000004</v>
      </c>
      <c r="BB51" s="278">
        <v>510373</v>
      </c>
      <c r="BC51" s="278">
        <v>532787</v>
      </c>
      <c r="BD51" s="278">
        <v>605417</v>
      </c>
      <c r="BE51" s="278">
        <v>618679</v>
      </c>
      <c r="BF51" s="278">
        <v>664056</v>
      </c>
      <c r="BG51" s="278">
        <v>690581</v>
      </c>
      <c r="BH51" s="278">
        <v>741001.75549152947</v>
      </c>
      <c r="BI51" s="278">
        <v>751346</v>
      </c>
      <c r="BJ51" s="256">
        <v>781251</v>
      </c>
    </row>
    <row r="52" spans="1:63" ht="13.5" customHeight="1" x14ac:dyDescent="0.2">
      <c r="A52" s="27" t="s">
        <v>31</v>
      </c>
      <c r="B52" s="29">
        <v>28004.288400000001</v>
      </c>
      <c r="C52" s="29">
        <v>30861.551499999998</v>
      </c>
      <c r="D52" s="29">
        <v>34077.321800000005</v>
      </c>
      <c r="E52" s="29">
        <v>38176.840499999998</v>
      </c>
      <c r="F52" s="29">
        <v>40755.840300000003</v>
      </c>
      <c r="G52" s="29">
        <v>43387.5507</v>
      </c>
      <c r="H52" s="29">
        <v>45520.477200000001</v>
      </c>
      <c r="I52" s="29">
        <v>44713.155200000001</v>
      </c>
      <c r="J52" s="29">
        <v>50252.838899999995</v>
      </c>
      <c r="K52" s="29">
        <v>52100.260599999994</v>
      </c>
      <c r="L52" s="29">
        <v>53829.102599999998</v>
      </c>
      <c r="M52" s="29">
        <v>56171.410799999998</v>
      </c>
      <c r="N52" s="29">
        <v>58442.970600000001</v>
      </c>
      <c r="O52" s="29">
        <v>60923.945599999999</v>
      </c>
      <c r="P52" s="34">
        <v>63522.577299999997</v>
      </c>
      <c r="Q52" s="34">
        <v>66191.0095</v>
      </c>
      <c r="R52" s="34">
        <v>68870.263200000001</v>
      </c>
      <c r="S52" s="34">
        <v>71482.941699999996</v>
      </c>
      <c r="T52" s="34">
        <v>70044.166499999992</v>
      </c>
      <c r="U52" s="34">
        <v>75174.486300000004</v>
      </c>
      <c r="V52" s="34">
        <v>79350.952999999994</v>
      </c>
      <c r="W52" s="34">
        <v>80296.178999999989</v>
      </c>
      <c r="X52" s="34">
        <v>82935.775999999998</v>
      </c>
      <c r="Y52" s="34">
        <v>85673.205000000002</v>
      </c>
      <c r="Z52" s="34">
        <v>87514</v>
      </c>
      <c r="AA52" s="34">
        <v>88899.001999999993</v>
      </c>
      <c r="AB52" s="34">
        <v>91618</v>
      </c>
      <c r="AC52" s="34">
        <v>93852</v>
      </c>
      <c r="AD52" s="34">
        <v>93925.097362200002</v>
      </c>
      <c r="AE52" s="34">
        <v>95193</v>
      </c>
      <c r="AF52" s="237">
        <v>96919</v>
      </c>
      <c r="AG52" s="237">
        <v>98626</v>
      </c>
      <c r="AH52" s="237">
        <v>100346.99999999997</v>
      </c>
      <c r="AI52" s="237">
        <v>102721</v>
      </c>
      <c r="AJ52" s="237">
        <v>104896</v>
      </c>
      <c r="AK52" s="237">
        <v>107340.00000000001</v>
      </c>
      <c r="AL52" s="34">
        <v>109990.99999999993</v>
      </c>
      <c r="AM52" s="34">
        <v>111483</v>
      </c>
      <c r="AN52" s="237">
        <v>113736</v>
      </c>
      <c r="AO52" s="237">
        <v>111661.34339692336</v>
      </c>
      <c r="AP52" s="237">
        <v>119079.00000000006</v>
      </c>
      <c r="AQ52" s="237">
        <v>121237.00000000001</v>
      </c>
      <c r="AR52" s="237">
        <v>123098.803735779</v>
      </c>
      <c r="AS52" s="237">
        <v>127668.00000000001</v>
      </c>
      <c r="AT52" s="237">
        <v>129450.99999999993</v>
      </c>
      <c r="AU52" s="237">
        <v>131923.99999999997</v>
      </c>
      <c r="AV52" s="248">
        <v>131526.34048731017</v>
      </c>
      <c r="AW52" s="237">
        <v>136072.76399999991</v>
      </c>
      <c r="AX52" s="237">
        <v>139793.04500000004</v>
      </c>
      <c r="AY52" s="267">
        <v>142576.99599999996</v>
      </c>
      <c r="AZ52" s="278">
        <v>144375.30629999985</v>
      </c>
      <c r="BA52" s="278">
        <v>145830.80500000002</v>
      </c>
      <c r="BB52" s="278">
        <v>148987</v>
      </c>
      <c r="BC52" s="278">
        <v>151591</v>
      </c>
      <c r="BD52" s="278">
        <v>152187</v>
      </c>
      <c r="BE52" s="278">
        <v>155546</v>
      </c>
      <c r="BF52" s="278">
        <v>157751</v>
      </c>
      <c r="BG52" s="278">
        <v>158105</v>
      </c>
      <c r="BH52" s="278">
        <v>157865.23119810797</v>
      </c>
      <c r="BI52" s="278">
        <v>160069</v>
      </c>
      <c r="BJ52" s="256">
        <v>161195</v>
      </c>
    </row>
    <row r="53" spans="1:63" s="309" customFormat="1" ht="13.5" customHeight="1" x14ac:dyDescent="0.2">
      <c r="A53" s="27" t="s">
        <v>32</v>
      </c>
      <c r="B53" s="29">
        <v>78719</v>
      </c>
      <c r="C53" s="29">
        <v>55711</v>
      </c>
      <c r="D53" s="29">
        <v>67696</v>
      </c>
      <c r="E53" s="29">
        <v>72124</v>
      </c>
      <c r="F53" s="29">
        <v>60242</v>
      </c>
      <c r="G53" s="29">
        <v>60069</v>
      </c>
      <c r="H53" s="29">
        <v>64827</v>
      </c>
      <c r="I53" s="29">
        <v>56499</v>
      </c>
      <c r="J53" s="29">
        <v>56322</v>
      </c>
      <c r="K53" s="29">
        <v>49700</v>
      </c>
      <c r="L53" s="29">
        <v>57656</v>
      </c>
      <c r="M53" s="29">
        <v>57412</v>
      </c>
      <c r="N53" s="29">
        <v>57893</v>
      </c>
      <c r="O53" s="29">
        <v>55077</v>
      </c>
      <c r="P53" s="34">
        <v>63415</v>
      </c>
      <c r="Q53" s="34">
        <v>61201</v>
      </c>
      <c r="R53" s="34">
        <v>60098</v>
      </c>
      <c r="S53" s="34">
        <v>55318</v>
      </c>
      <c r="T53" s="34">
        <v>61705</v>
      </c>
      <c r="U53" s="34">
        <v>66338</v>
      </c>
      <c r="V53" s="34">
        <v>67477</v>
      </c>
      <c r="W53" s="34">
        <v>60693</v>
      </c>
      <c r="X53" s="34">
        <v>65223</v>
      </c>
      <c r="Y53" s="34">
        <v>66288</v>
      </c>
      <c r="Z53" s="34">
        <v>70334</v>
      </c>
      <c r="AA53" s="34">
        <v>58442</v>
      </c>
      <c r="AB53" s="34">
        <v>74063</v>
      </c>
      <c r="AC53" s="34">
        <v>76443.000000000087</v>
      </c>
      <c r="AD53" s="34">
        <v>67122</v>
      </c>
      <c r="AE53" s="34">
        <v>66711</v>
      </c>
      <c r="AF53" s="237">
        <v>69751</v>
      </c>
      <c r="AG53" s="237">
        <v>78507</v>
      </c>
      <c r="AH53" s="237">
        <v>74106</v>
      </c>
      <c r="AI53" s="237">
        <v>69932</v>
      </c>
      <c r="AJ53" s="237">
        <v>83041</v>
      </c>
      <c r="AK53" s="237">
        <v>82109</v>
      </c>
      <c r="AL53" s="34">
        <v>81815</v>
      </c>
      <c r="AM53" s="34">
        <v>82576</v>
      </c>
      <c r="AN53" s="237">
        <v>82190</v>
      </c>
      <c r="AO53" s="237">
        <v>80733</v>
      </c>
      <c r="AP53" s="237">
        <v>91195</v>
      </c>
      <c r="AQ53" s="237">
        <v>90898</v>
      </c>
      <c r="AR53" s="237">
        <v>94817</v>
      </c>
      <c r="AS53" s="237">
        <v>90472</v>
      </c>
      <c r="AT53" s="237">
        <v>90192</v>
      </c>
      <c r="AU53" s="237">
        <v>96052</v>
      </c>
      <c r="AV53" s="248">
        <v>103456</v>
      </c>
      <c r="AW53" s="237">
        <v>107136</v>
      </c>
      <c r="AX53" s="237">
        <v>110455</v>
      </c>
      <c r="AY53" s="267">
        <v>92145</v>
      </c>
      <c r="AZ53" s="278">
        <v>99042</v>
      </c>
      <c r="BA53" s="278">
        <v>98656</v>
      </c>
      <c r="BB53" s="278">
        <v>93580</v>
      </c>
      <c r="BC53" s="278">
        <v>97708</v>
      </c>
      <c r="BD53" s="278">
        <v>119361</v>
      </c>
      <c r="BE53" s="278">
        <v>124161</v>
      </c>
      <c r="BF53" s="278">
        <v>122119</v>
      </c>
      <c r="BG53" s="278">
        <v>107219</v>
      </c>
      <c r="BH53" s="278">
        <v>109335</v>
      </c>
      <c r="BI53" s="278">
        <v>114915</v>
      </c>
      <c r="BJ53" s="256">
        <v>98806</v>
      </c>
      <c r="BK53" s="1"/>
    </row>
    <row r="54" spans="1:63" s="309" customFormat="1" ht="13.5" customHeight="1" x14ac:dyDescent="0.2">
      <c r="A54" s="27" t="s">
        <v>33</v>
      </c>
      <c r="B54" s="29">
        <v>60534.911</v>
      </c>
      <c r="C54" s="29">
        <v>42507.493000000002</v>
      </c>
      <c r="D54" s="29">
        <v>52261.311999999998</v>
      </c>
      <c r="E54" s="29">
        <v>53876.627999999997</v>
      </c>
      <c r="F54" s="29">
        <v>45482.71</v>
      </c>
      <c r="G54" s="29">
        <v>44871.542999999998</v>
      </c>
      <c r="H54" s="29">
        <v>48296.114999999998</v>
      </c>
      <c r="I54" s="29">
        <v>41413.767</v>
      </c>
      <c r="J54" s="29">
        <v>41340.347999999998</v>
      </c>
      <c r="K54" s="29">
        <v>36330.699999999997</v>
      </c>
      <c r="L54" s="29">
        <v>42896.063999999998</v>
      </c>
      <c r="M54" s="29">
        <v>42599.703999999998</v>
      </c>
      <c r="N54" s="29">
        <v>42551.354999999996</v>
      </c>
      <c r="O54" s="29">
        <v>40867.133999999998</v>
      </c>
      <c r="P54" s="34">
        <v>48449.06</v>
      </c>
      <c r="Q54" s="34">
        <v>46757.563999999998</v>
      </c>
      <c r="R54" s="34">
        <v>45794.675999999999</v>
      </c>
      <c r="S54" s="34">
        <v>41045.955999999998</v>
      </c>
      <c r="T54" s="34">
        <v>46278.75</v>
      </c>
      <c r="U54" s="34">
        <v>50151.527999999998</v>
      </c>
      <c r="V54" s="34">
        <v>50675.226999999999</v>
      </c>
      <c r="W54" s="34">
        <v>44973.512999999999</v>
      </c>
      <c r="X54" s="34">
        <v>49047.696000000004</v>
      </c>
      <c r="Y54" s="34">
        <v>49318.271999999997</v>
      </c>
      <c r="Z54" s="34">
        <v>51554.822</v>
      </c>
      <c r="AA54" s="34">
        <v>43013.311999999998</v>
      </c>
      <c r="AB54" s="34">
        <v>55769.438999999998</v>
      </c>
      <c r="AC54" s="34">
        <v>57638.022000000063</v>
      </c>
      <c r="AD54" s="34">
        <v>49475.001965399999</v>
      </c>
      <c r="AE54" s="34">
        <v>48832.451999999997</v>
      </c>
      <c r="AF54" s="237">
        <v>52173.748</v>
      </c>
      <c r="AG54" s="237">
        <v>57753.674550000003</v>
      </c>
      <c r="AH54" s="237">
        <v>54171.485999999997</v>
      </c>
      <c r="AI54" s="237">
        <v>48113.215999999993</v>
      </c>
      <c r="AJ54" s="237">
        <v>59540.396999999997</v>
      </c>
      <c r="AK54" s="237">
        <v>57722.626999999993</v>
      </c>
      <c r="AL54" s="34">
        <v>55634.200000000004</v>
      </c>
      <c r="AM54" s="34">
        <v>57472.895999999993</v>
      </c>
      <c r="AN54" s="237">
        <v>56300.15</v>
      </c>
      <c r="AO54" s="237">
        <v>53041.581000000006</v>
      </c>
      <c r="AP54" s="237">
        <v>60827.065000000002</v>
      </c>
      <c r="AQ54" s="237">
        <v>58992.802000000003</v>
      </c>
      <c r="AR54" s="237">
        <v>60419.684553772124</v>
      </c>
      <c r="AS54" s="237">
        <v>56906.887999999999</v>
      </c>
      <c r="AT54" s="237">
        <v>58083.648000000001</v>
      </c>
      <c r="AU54" s="237">
        <v>60800.915999999997</v>
      </c>
      <c r="AV54" s="248">
        <v>67867.135999999999</v>
      </c>
      <c r="AW54" s="237">
        <v>66852.864000000001</v>
      </c>
      <c r="AX54" s="237">
        <v>68923.92</v>
      </c>
      <c r="AY54" s="267">
        <v>57691.984499999999</v>
      </c>
      <c r="AZ54" s="278">
        <v>63684.006000000001</v>
      </c>
      <c r="BA54" s="278">
        <v>60673.440000000002</v>
      </c>
      <c r="BB54" s="278">
        <v>57551.7</v>
      </c>
      <c r="BC54" s="278">
        <v>60091</v>
      </c>
      <c r="BD54" s="278">
        <v>59681</v>
      </c>
      <c r="BE54" s="278">
        <v>58356</v>
      </c>
      <c r="BF54" s="278">
        <f>BF53*0.41</f>
        <v>50068.789999999994</v>
      </c>
      <c r="BG54" s="278">
        <f>BG53*0.52</f>
        <v>55753.880000000005</v>
      </c>
      <c r="BH54" s="278">
        <f>BH53*0.48</f>
        <v>52480.799999999996</v>
      </c>
      <c r="BI54" s="278">
        <f>BI53*0.52</f>
        <v>59755.8</v>
      </c>
      <c r="BJ54" s="256">
        <v>52367</v>
      </c>
      <c r="BK54" s="1"/>
    </row>
    <row r="55" spans="1:63" s="309" customFormat="1" ht="13.5" customHeight="1" x14ac:dyDescent="0.2">
      <c r="A55" s="27" t="s">
        <v>34</v>
      </c>
      <c r="B55" s="29">
        <v>10548.346000000001</v>
      </c>
      <c r="C55" s="29">
        <v>7409.5630000000001</v>
      </c>
      <c r="D55" s="29">
        <v>8665.0879999999997</v>
      </c>
      <c r="E55" s="29">
        <v>9231.8719999999994</v>
      </c>
      <c r="F55" s="29">
        <v>8313.3960000000006</v>
      </c>
      <c r="G55" s="29">
        <v>8109.3150000000005</v>
      </c>
      <c r="H55" s="29">
        <v>8816.4719999999998</v>
      </c>
      <c r="I55" s="29">
        <v>7853.3610000000008</v>
      </c>
      <c r="J55" s="29">
        <v>7941.4019999999991</v>
      </c>
      <c r="K55" s="29">
        <v>7206.4999999999991</v>
      </c>
      <c r="L55" s="29">
        <v>8533.0879999999997</v>
      </c>
      <c r="M55" s="29">
        <v>7865.4440000000004</v>
      </c>
      <c r="N55" s="29">
        <v>8278.6989999999987</v>
      </c>
      <c r="O55" s="29">
        <v>7655.7030000000004</v>
      </c>
      <c r="P55" s="34">
        <v>8434.1949999999997</v>
      </c>
      <c r="Q55" s="34">
        <v>8139.7330000000002</v>
      </c>
      <c r="R55" s="34">
        <v>8053.1320000000005</v>
      </c>
      <c r="S55" s="34">
        <v>7855.155999999999</v>
      </c>
      <c r="T55" s="34">
        <v>8206.7650000000012</v>
      </c>
      <c r="U55" s="34">
        <v>8690.2780000000002</v>
      </c>
      <c r="V55" s="34">
        <v>8974.4410000000007</v>
      </c>
      <c r="W55" s="34">
        <v>8254.2480000000014</v>
      </c>
      <c r="X55" s="34">
        <v>8609.4359999999997</v>
      </c>
      <c r="Y55" s="34">
        <v>9081.4560000000001</v>
      </c>
      <c r="Z55" s="34">
        <v>9495.09</v>
      </c>
      <c r="AA55" s="34">
        <v>8181.880000000001</v>
      </c>
      <c r="AB55" s="34">
        <v>10072.568000000001</v>
      </c>
      <c r="AC55" s="34">
        <v>10243.362000000012</v>
      </c>
      <c r="AD55" s="34">
        <v>9447.9987492</v>
      </c>
      <c r="AE55" s="34">
        <v>9673.0949999999993</v>
      </c>
      <c r="AF55" s="237">
        <v>10044.143999999998</v>
      </c>
      <c r="AG55" s="237">
        <v>11699.113140000001</v>
      </c>
      <c r="AH55" s="237">
        <v>11264.111999999999</v>
      </c>
      <c r="AI55" s="237">
        <v>11608.712000000001</v>
      </c>
      <c r="AJ55" s="237">
        <v>13037.437</v>
      </c>
      <c r="AK55" s="237">
        <v>14122.748</v>
      </c>
      <c r="AL55" s="34">
        <v>15299.405000000001</v>
      </c>
      <c r="AM55" s="34">
        <v>16597.776000000002</v>
      </c>
      <c r="AN55" s="237">
        <v>16355.810000000001</v>
      </c>
      <c r="AO55" s="237">
        <v>17922.725999999999</v>
      </c>
      <c r="AP55" s="237">
        <v>19606.924999999999</v>
      </c>
      <c r="AQ55" s="237">
        <v>21633.723999999998</v>
      </c>
      <c r="AR55" s="237">
        <v>21759.85161617121</v>
      </c>
      <c r="AS55" s="237">
        <v>22075.167999999998</v>
      </c>
      <c r="AT55" s="237">
        <v>21555.887999999999</v>
      </c>
      <c r="AU55" s="237">
        <v>24301.155999999999</v>
      </c>
      <c r="AV55" s="248">
        <v>25346.720000000001</v>
      </c>
      <c r="AW55" s="237">
        <v>26569.727999999999</v>
      </c>
      <c r="AX55" s="237">
        <v>27392.84</v>
      </c>
      <c r="AY55" s="267">
        <v>22898.032500000001</v>
      </c>
      <c r="AZ55" s="278">
        <v>22680.618000000002</v>
      </c>
      <c r="BA55" s="278">
        <v>25157.279999999999</v>
      </c>
      <c r="BB55" s="278">
        <v>23862.9</v>
      </c>
      <c r="BC55" s="278">
        <v>24916</v>
      </c>
      <c r="BD55" s="278">
        <v>53712</v>
      </c>
      <c r="BE55" s="278">
        <v>59597</v>
      </c>
      <c r="BF55" s="278">
        <f>BF53*0.54</f>
        <v>65944.260000000009</v>
      </c>
      <c r="BG55" s="278">
        <f>BG53*0.43</f>
        <v>46104.17</v>
      </c>
      <c r="BH55" s="278">
        <f>BH53*0.48</f>
        <v>52480.799999999996</v>
      </c>
      <c r="BI55" s="278">
        <f>BI53*0.43</f>
        <v>49413.45</v>
      </c>
      <c r="BJ55" s="256">
        <v>41499</v>
      </c>
      <c r="BK55" s="1"/>
    </row>
    <row r="56" spans="1:63" s="309" customFormat="1" ht="13.5" customHeight="1" x14ac:dyDescent="0.2">
      <c r="A56" s="27" t="s">
        <v>35</v>
      </c>
      <c r="B56" s="29">
        <v>7635.7430000000004</v>
      </c>
      <c r="C56" s="29">
        <v>5793.9439999999995</v>
      </c>
      <c r="D56" s="29">
        <v>6769.6</v>
      </c>
      <c r="E56" s="29">
        <v>8943.3760000000002</v>
      </c>
      <c r="F56" s="29">
        <v>6445.8940000000002</v>
      </c>
      <c r="G56" s="29">
        <v>7028.0730000000003</v>
      </c>
      <c r="H56" s="29">
        <v>7714.4129999999996</v>
      </c>
      <c r="I56" s="29">
        <v>7231.8720000000003</v>
      </c>
      <c r="J56" s="29">
        <v>6983.9279999999999</v>
      </c>
      <c r="K56" s="29">
        <v>6162.8</v>
      </c>
      <c r="L56" s="29">
        <v>6169.192</v>
      </c>
      <c r="M56" s="29">
        <v>6946.8519999999999</v>
      </c>
      <c r="N56" s="29">
        <v>7062.9459999999999</v>
      </c>
      <c r="O56" s="29">
        <v>6499.0859999999993</v>
      </c>
      <c r="P56" s="34">
        <v>6531.7449999999999</v>
      </c>
      <c r="Q56" s="34">
        <v>7099.3160000000007</v>
      </c>
      <c r="R56" s="34">
        <v>6250.192</v>
      </c>
      <c r="S56" s="34">
        <v>6416.8879999999999</v>
      </c>
      <c r="T56" s="34">
        <v>7157.7800000000007</v>
      </c>
      <c r="U56" s="34">
        <v>7496.1939999999995</v>
      </c>
      <c r="V56" s="34">
        <v>7827.3320000000003</v>
      </c>
      <c r="W56" s="34">
        <v>7465.2389999999996</v>
      </c>
      <c r="X56" s="34">
        <v>7500.6450000000004</v>
      </c>
      <c r="Y56" s="34">
        <v>7888.2719999999999</v>
      </c>
      <c r="Z56" s="34">
        <v>9284.0879999999997</v>
      </c>
      <c r="AA56" s="34">
        <v>7246.808</v>
      </c>
      <c r="AB56" s="34">
        <v>8295.0560000000005</v>
      </c>
      <c r="AC56" s="34">
        <v>8561.6160000000091</v>
      </c>
      <c r="AD56" s="34">
        <v>8198.9992853999993</v>
      </c>
      <c r="AE56" s="34">
        <v>8138.7420000000002</v>
      </c>
      <c r="AF56" s="237">
        <v>7602.8590000000004</v>
      </c>
      <c r="AG56" s="237">
        <v>9054.2123099999953</v>
      </c>
      <c r="AH56" s="237">
        <v>8596.2960000000003</v>
      </c>
      <c r="AI56" s="237">
        <v>10210.072</v>
      </c>
      <c r="AJ56" s="237">
        <v>10463.165999999999</v>
      </c>
      <c r="AK56" s="237">
        <v>10263.625</v>
      </c>
      <c r="AL56" s="34">
        <v>10881.395</v>
      </c>
      <c r="AM56" s="34">
        <v>8505.3279999999977</v>
      </c>
      <c r="AN56" s="237">
        <v>9534.03999999999</v>
      </c>
      <c r="AO56" s="237">
        <v>9768.6929999999993</v>
      </c>
      <c r="AP56" s="237">
        <v>10761.01</v>
      </c>
      <c r="AQ56" s="237">
        <v>10271.473999999998</v>
      </c>
      <c r="AR56" s="237">
        <v>12637.463830056669</v>
      </c>
      <c r="AS56" s="237">
        <v>11489.944</v>
      </c>
      <c r="AT56" s="237">
        <v>10552.464</v>
      </c>
      <c r="AU56" s="237">
        <v>10949.928</v>
      </c>
      <c r="AV56" s="248">
        <v>10242.143999999998</v>
      </c>
      <c r="AW56" s="237">
        <v>13713.407999999999</v>
      </c>
      <c r="AX56" s="237">
        <v>14138.24</v>
      </c>
      <c r="AY56" s="267">
        <v>11554.983</v>
      </c>
      <c r="AZ56" s="278">
        <v>12677.375999999998</v>
      </c>
      <c r="BA56" s="278">
        <v>12825.28</v>
      </c>
      <c r="BB56" s="278">
        <v>12165.4</v>
      </c>
      <c r="BC56" s="278">
        <v>12701</v>
      </c>
      <c r="BD56" s="278">
        <v>5968</v>
      </c>
      <c r="BE56" s="278">
        <v>6208</v>
      </c>
      <c r="BF56" s="278">
        <f>BF53*0.04</f>
        <v>4884.76</v>
      </c>
      <c r="BG56" s="278">
        <f>BG53*0.05</f>
        <v>5360.9500000000007</v>
      </c>
      <c r="BH56" s="278">
        <f>BH53*0.04</f>
        <v>4373.3999999999996</v>
      </c>
      <c r="BI56" s="278">
        <v>5746</v>
      </c>
      <c r="BJ56" s="256">
        <v>4940</v>
      </c>
      <c r="BK56" s="1"/>
    </row>
    <row r="57" spans="1:63" s="309" customFormat="1" ht="13.5" customHeight="1" x14ac:dyDescent="0.2">
      <c r="A57" s="27" t="s">
        <v>50</v>
      </c>
      <c r="B57" s="29">
        <v>78719</v>
      </c>
      <c r="C57" s="29">
        <v>134430</v>
      </c>
      <c r="D57" s="29">
        <v>202126</v>
      </c>
      <c r="E57" s="29">
        <v>274250</v>
      </c>
      <c r="F57" s="29">
        <v>60242</v>
      </c>
      <c r="G57" s="29">
        <v>120311</v>
      </c>
      <c r="H57" s="29">
        <v>185138</v>
      </c>
      <c r="I57" s="29">
        <v>241637</v>
      </c>
      <c r="J57" s="29">
        <v>56322</v>
      </c>
      <c r="K57" s="29">
        <v>106022</v>
      </c>
      <c r="L57" s="29">
        <v>163678</v>
      </c>
      <c r="M57" s="29">
        <v>221090</v>
      </c>
      <c r="N57" s="29">
        <v>57893</v>
      </c>
      <c r="O57" s="29">
        <v>112970</v>
      </c>
      <c r="P57" s="34">
        <v>176385</v>
      </c>
      <c r="Q57" s="34">
        <v>237586</v>
      </c>
      <c r="R57" s="34">
        <v>60098</v>
      </c>
      <c r="S57" s="34">
        <v>115416</v>
      </c>
      <c r="T57" s="34">
        <v>177121</v>
      </c>
      <c r="U57" s="34">
        <v>243459</v>
      </c>
      <c r="V57" s="34">
        <v>67477</v>
      </c>
      <c r="W57" s="34">
        <v>128170</v>
      </c>
      <c r="X57" s="34">
        <v>193393</v>
      </c>
      <c r="Y57" s="34">
        <v>259681</v>
      </c>
      <c r="Z57" s="34">
        <v>70334</v>
      </c>
      <c r="AA57" s="34">
        <v>128776</v>
      </c>
      <c r="AB57" s="34">
        <v>202839</v>
      </c>
      <c r="AC57" s="34">
        <v>279282.00000000012</v>
      </c>
      <c r="AD57" s="34">
        <v>67122</v>
      </c>
      <c r="AE57" s="34">
        <v>133833</v>
      </c>
      <c r="AF57" s="237">
        <v>203584</v>
      </c>
      <c r="AG57" s="237">
        <v>282091</v>
      </c>
      <c r="AH57" s="237">
        <v>74106</v>
      </c>
      <c r="AI57" s="237">
        <v>144038</v>
      </c>
      <c r="AJ57" s="237">
        <v>227079</v>
      </c>
      <c r="AK57" s="237">
        <v>309188</v>
      </c>
      <c r="AL57" s="34">
        <f>AL53</f>
        <v>81815</v>
      </c>
      <c r="AM57" s="34">
        <f>AM53+AL57</f>
        <v>164391</v>
      </c>
      <c r="AN57" s="237">
        <f>AN53+AM57</f>
        <v>246581</v>
      </c>
      <c r="AO57" s="237">
        <f>AO53+AN57</f>
        <v>327314</v>
      </c>
      <c r="AP57" s="237">
        <v>91195</v>
      </c>
      <c r="AQ57" s="237">
        <v>182093</v>
      </c>
      <c r="AR57" s="237">
        <v>276910</v>
      </c>
      <c r="AS57" s="237">
        <v>367382</v>
      </c>
      <c r="AT57" s="237">
        <v>90192</v>
      </c>
      <c r="AU57" s="237">
        <v>96052</v>
      </c>
      <c r="AV57" s="248">
        <v>103456</v>
      </c>
      <c r="AW57" s="237">
        <v>107136</v>
      </c>
      <c r="AX57" s="237">
        <v>110455</v>
      </c>
      <c r="AY57" s="267">
        <f>AX57+AY53</f>
        <v>202600</v>
      </c>
      <c r="AZ57" s="278">
        <f t="shared" ref="AZ57:BA57" si="1">AY57+AZ53</f>
        <v>301642</v>
      </c>
      <c r="BA57" s="278">
        <f t="shared" si="1"/>
        <v>400298</v>
      </c>
      <c r="BB57" s="278">
        <v>93580</v>
      </c>
      <c r="BC57" s="278">
        <v>191288</v>
      </c>
      <c r="BD57" s="278">
        <v>310649</v>
      </c>
      <c r="BE57" s="278">
        <v>434810</v>
      </c>
      <c r="BF57" s="278">
        <v>122119</v>
      </c>
      <c r="BG57" s="278">
        <f>BE53+BG53</f>
        <v>231380</v>
      </c>
      <c r="BH57" s="278">
        <f>BF53+BH53</f>
        <v>231454</v>
      </c>
      <c r="BI57" s="278">
        <f>BG53+BI53</f>
        <v>222134</v>
      </c>
      <c r="BJ57" s="260">
        <v>98806</v>
      </c>
      <c r="BK57" s="1"/>
    </row>
    <row r="58" spans="1:63" ht="13.5" customHeight="1" x14ac:dyDescent="0.2">
      <c r="A58" s="27" t="s">
        <v>212</v>
      </c>
      <c r="B58" s="30">
        <v>650045</v>
      </c>
      <c r="C58" s="30">
        <v>667352</v>
      </c>
      <c r="D58" s="30">
        <v>687237</v>
      </c>
      <c r="E58" s="30">
        <v>677098</v>
      </c>
      <c r="F58" s="30">
        <v>653145</v>
      </c>
      <c r="G58" s="30">
        <v>596267</v>
      </c>
      <c r="H58" s="30">
        <v>606705</v>
      </c>
      <c r="I58" s="30">
        <v>581177</v>
      </c>
      <c r="J58" s="30">
        <v>543551</v>
      </c>
      <c r="K58" s="30">
        <v>561040</v>
      </c>
      <c r="L58" s="30">
        <v>576687</v>
      </c>
      <c r="M58" s="30">
        <v>575720</v>
      </c>
      <c r="N58" s="30">
        <v>564626</v>
      </c>
      <c r="O58" s="30">
        <v>556595</v>
      </c>
      <c r="P58" s="36">
        <v>573604</v>
      </c>
      <c r="Q58" s="36">
        <v>586020</v>
      </c>
      <c r="R58" s="36">
        <v>563276</v>
      </c>
      <c r="S58" s="36">
        <v>595516</v>
      </c>
      <c r="T58" s="36">
        <v>563303</v>
      </c>
      <c r="U58" s="36">
        <v>607659</v>
      </c>
      <c r="V58" s="36">
        <v>583529</v>
      </c>
      <c r="W58" s="36">
        <v>589662</v>
      </c>
      <c r="X58" s="36">
        <v>628044</v>
      </c>
      <c r="Y58" s="36">
        <v>602242</v>
      </c>
      <c r="Z58" s="36">
        <v>615455</v>
      </c>
      <c r="AA58" s="36">
        <v>611104</v>
      </c>
      <c r="AB58" s="36">
        <v>632426</v>
      </c>
      <c r="AC58" s="36">
        <v>646757</v>
      </c>
      <c r="AD58" s="36">
        <v>652700</v>
      </c>
      <c r="AE58" s="36">
        <v>675633</v>
      </c>
      <c r="AF58" s="242">
        <v>698510</v>
      </c>
      <c r="AG58" s="242">
        <v>706477</v>
      </c>
      <c r="AH58" s="242">
        <v>719160</v>
      </c>
      <c r="AI58" s="242">
        <v>738420</v>
      </c>
      <c r="AJ58" s="242">
        <v>742660</v>
      </c>
      <c r="AK58" s="242">
        <v>747951</v>
      </c>
      <c r="AL58" s="36">
        <v>753298</v>
      </c>
      <c r="AM58" s="36">
        <v>763438</v>
      </c>
      <c r="AN58" s="242">
        <v>790796</v>
      </c>
      <c r="AO58" s="242">
        <v>771004</v>
      </c>
      <c r="AP58" s="242">
        <v>821358</v>
      </c>
      <c r="AQ58" s="242">
        <v>841599</v>
      </c>
      <c r="AR58" s="242">
        <v>858671</v>
      </c>
      <c r="AS58" s="242">
        <v>873270</v>
      </c>
      <c r="AT58" s="242">
        <v>861060</v>
      </c>
      <c r="AU58" s="242">
        <v>892903</v>
      </c>
      <c r="AV58" s="250">
        <v>913356</v>
      </c>
      <c r="AW58" s="242">
        <v>908360</v>
      </c>
      <c r="AX58" s="242">
        <v>907156</v>
      </c>
      <c r="AY58" s="273">
        <v>899937</v>
      </c>
      <c r="AZ58" s="280">
        <v>922575</v>
      </c>
      <c r="BA58" s="280">
        <v>1002769</v>
      </c>
      <c r="BB58" s="280">
        <v>1036765</v>
      </c>
      <c r="BC58" s="280">
        <v>1179019</v>
      </c>
      <c r="BD58" s="280">
        <v>1226927</v>
      </c>
      <c r="BE58" s="280">
        <v>1263878</v>
      </c>
      <c r="BF58" s="280">
        <v>1243620</v>
      </c>
      <c r="BG58" s="280">
        <v>1225960</v>
      </c>
      <c r="BH58" s="280">
        <v>1225960</v>
      </c>
      <c r="BI58" s="280">
        <v>1317723</v>
      </c>
      <c r="BJ58" s="261">
        <v>1279136</v>
      </c>
    </row>
    <row r="59" spans="1:63" ht="13.5" customHeight="1" x14ac:dyDescent="0.2">
      <c r="A59" s="27" t="s">
        <v>213</v>
      </c>
      <c r="B59" s="30">
        <v>78557</v>
      </c>
      <c r="C59" s="30">
        <v>78459</v>
      </c>
      <c r="D59" s="30">
        <v>92017</v>
      </c>
      <c r="E59" s="30">
        <v>84069</v>
      </c>
      <c r="F59" s="30">
        <v>66192</v>
      </c>
      <c r="G59" s="30">
        <v>51261</v>
      </c>
      <c r="H59" s="30">
        <v>64883</v>
      </c>
      <c r="I59" s="30">
        <v>69988</v>
      </c>
      <c r="J59" s="30">
        <v>66273</v>
      </c>
      <c r="K59" s="30">
        <v>72661</v>
      </c>
      <c r="L59" s="30">
        <v>79663</v>
      </c>
      <c r="M59" s="30">
        <v>80422</v>
      </c>
      <c r="N59" s="30">
        <v>81648</v>
      </c>
      <c r="O59" s="30">
        <v>72347</v>
      </c>
      <c r="P59" s="36">
        <v>83349</v>
      </c>
      <c r="Q59" s="36">
        <v>97312</v>
      </c>
      <c r="R59" s="36">
        <v>93632</v>
      </c>
      <c r="S59" s="36">
        <v>88089</v>
      </c>
      <c r="T59" s="36">
        <v>89514</v>
      </c>
      <c r="U59" s="36">
        <v>99550</v>
      </c>
      <c r="V59" s="36">
        <v>102347</v>
      </c>
      <c r="W59" s="36">
        <v>96664</v>
      </c>
      <c r="X59" s="36">
        <v>104022</v>
      </c>
      <c r="Y59" s="36">
        <v>101093</v>
      </c>
      <c r="Z59" s="36">
        <v>100575</v>
      </c>
      <c r="AA59" s="36">
        <v>95964</v>
      </c>
      <c r="AB59" s="36">
        <v>104283</v>
      </c>
      <c r="AC59" s="36">
        <v>106044</v>
      </c>
      <c r="AD59" s="36">
        <v>112165</v>
      </c>
      <c r="AE59" s="36">
        <v>111964</v>
      </c>
      <c r="AF59" s="242">
        <v>116924</v>
      </c>
      <c r="AG59" s="242">
        <v>119861</v>
      </c>
      <c r="AH59" s="242">
        <v>127511</v>
      </c>
      <c r="AI59" s="242">
        <v>131155</v>
      </c>
      <c r="AJ59" s="242">
        <v>135452</v>
      </c>
      <c r="AK59" s="242">
        <v>124053</v>
      </c>
      <c r="AL59" s="36">
        <v>117280</v>
      </c>
      <c r="AM59" s="36">
        <v>119255</v>
      </c>
      <c r="AN59" s="242">
        <v>123593</v>
      </c>
      <c r="AO59" s="242">
        <v>132656</v>
      </c>
      <c r="AP59" s="242">
        <v>142135</v>
      </c>
      <c r="AQ59" s="242">
        <v>147932</v>
      </c>
      <c r="AR59" s="242">
        <v>165597</v>
      </c>
      <c r="AS59" s="242">
        <v>170270</v>
      </c>
      <c r="AT59" s="242">
        <v>151445</v>
      </c>
      <c r="AU59" s="242">
        <v>123257</v>
      </c>
      <c r="AV59" s="250">
        <v>127436</v>
      </c>
      <c r="AW59" s="242">
        <v>148322</v>
      </c>
      <c r="AX59" s="242">
        <v>139674</v>
      </c>
      <c r="AY59" s="273">
        <v>132103</v>
      </c>
      <c r="AZ59" s="280">
        <v>151644</v>
      </c>
      <c r="BA59" s="280">
        <v>228001</v>
      </c>
      <c r="BB59" s="280">
        <v>333100</v>
      </c>
      <c r="BC59" s="280">
        <v>382814</v>
      </c>
      <c r="BD59" s="280">
        <v>453985</v>
      </c>
      <c r="BE59" s="280">
        <v>476755</v>
      </c>
      <c r="BF59" s="280">
        <v>525396</v>
      </c>
      <c r="BG59" s="280">
        <v>531046</v>
      </c>
      <c r="BH59" s="280">
        <v>542639</v>
      </c>
      <c r="BI59" s="280">
        <v>538126</v>
      </c>
      <c r="BJ59" s="261">
        <v>539477</v>
      </c>
    </row>
    <row r="60" spans="1:63" ht="13.5" customHeight="1" x14ac:dyDescent="0.2">
      <c r="A60" s="27" t="s">
        <v>77</v>
      </c>
      <c r="B60" s="50"/>
      <c r="C60" s="50"/>
      <c r="D60" s="50"/>
      <c r="E60" s="50"/>
      <c r="F60" s="50"/>
      <c r="G60" s="50"/>
      <c r="H60" s="50"/>
      <c r="I60" s="50"/>
      <c r="J60" s="50"/>
      <c r="K60" s="39">
        <v>0.32979254021759985</v>
      </c>
      <c r="L60" s="39">
        <v>0.33689843418468995</v>
      </c>
      <c r="M60" s="39">
        <v>0.33928406829654451</v>
      </c>
      <c r="N60" s="39">
        <v>0.34789626124831413</v>
      </c>
      <c r="O60" s="39">
        <v>0.35510447194754263</v>
      </c>
      <c r="P60" s="40">
        <v>0.35695285144268613</v>
      </c>
      <c r="Q60" s="40">
        <v>0.35767105780085234</v>
      </c>
      <c r="R60" s="40">
        <v>0.3450883160526208</v>
      </c>
      <c r="S60" s="40">
        <v>0.35312776812799079</v>
      </c>
      <c r="T60" s="40">
        <v>0.35432830153463962</v>
      </c>
      <c r="U60" s="40">
        <v>0.35521054829435</v>
      </c>
      <c r="V60" s="40">
        <v>0.34157781244720914</v>
      </c>
      <c r="W60" s="40">
        <v>0.34599999999999997</v>
      </c>
      <c r="X60" s="44">
        <v>0.35137295729610141</v>
      </c>
      <c r="Y60" s="44">
        <v>0.35137295729610141</v>
      </c>
      <c r="Z60" s="44">
        <v>0.35309007725193131</v>
      </c>
      <c r="AA60" s="44">
        <v>0.35499999999999998</v>
      </c>
      <c r="AB60" s="44">
        <v>0.35828638665050272</v>
      </c>
      <c r="AC60" s="44">
        <v>0.35799999999999998</v>
      </c>
      <c r="AD60" s="44">
        <v>0.35199999999999998</v>
      </c>
      <c r="AE60" s="44">
        <v>0.35460000000000003</v>
      </c>
      <c r="AF60" s="241">
        <v>0.35599999999999998</v>
      </c>
      <c r="AG60" s="241">
        <v>0.36152009668796103</v>
      </c>
      <c r="AH60" s="241">
        <v>0.34499999999999997</v>
      </c>
      <c r="AI60" s="241">
        <v>0.36599999999999999</v>
      </c>
      <c r="AJ60" s="241">
        <v>0.3739851711753403</v>
      </c>
      <c r="AK60" s="241">
        <v>0.37833556490089953</v>
      </c>
      <c r="AL60" s="44">
        <v>0.379</v>
      </c>
      <c r="AM60" s="44">
        <v>0.38700000000000001</v>
      </c>
      <c r="AN60" s="241">
        <v>0.39</v>
      </c>
      <c r="AO60" s="241">
        <v>0.39500000000000002</v>
      </c>
      <c r="AP60" s="241">
        <v>0.39900000000000002</v>
      </c>
      <c r="AQ60" s="241">
        <v>0.40400000000000003</v>
      </c>
      <c r="AR60" s="241">
        <f>'Classes - Basis'!AI58</f>
        <v>0.3974237963080362</v>
      </c>
      <c r="AS60" s="241">
        <v>0.3974237963080362</v>
      </c>
      <c r="AT60" s="241">
        <v>0.38500000000000001</v>
      </c>
      <c r="AU60" s="241">
        <v>0.38800000000000001</v>
      </c>
      <c r="AV60" s="249">
        <v>0.39146425348002245</v>
      </c>
      <c r="AW60" s="241">
        <v>0.4057599672030337</v>
      </c>
      <c r="AX60" s="241">
        <v>0.3715</v>
      </c>
      <c r="AY60" s="272">
        <v>0.371</v>
      </c>
      <c r="AZ60" s="279">
        <v>0.38600000000000001</v>
      </c>
      <c r="BA60" s="279">
        <v>0.51841556914487286</v>
      </c>
      <c r="BB60" s="279">
        <v>0.55600000000000005</v>
      </c>
      <c r="BC60" s="279">
        <v>0.48199999999999998</v>
      </c>
      <c r="BD60" s="279">
        <v>0.51</v>
      </c>
      <c r="BE60" s="279">
        <v>0.5</v>
      </c>
      <c r="BF60" s="279">
        <v>0.438</v>
      </c>
      <c r="BG60" s="279">
        <v>0.41</v>
      </c>
      <c r="BH60" s="279">
        <v>0.43</v>
      </c>
      <c r="BI60" s="279">
        <v>0.41</v>
      </c>
      <c r="BJ60" s="307">
        <v>0.40479999999999999</v>
      </c>
    </row>
    <row r="61" spans="1:63" ht="13.5" customHeight="1" x14ac:dyDescent="0.2">
      <c r="A61" s="27" t="s">
        <v>78</v>
      </c>
      <c r="B61" s="50"/>
      <c r="C61" s="50"/>
      <c r="D61" s="50"/>
      <c r="E61" s="50"/>
      <c r="F61" s="50"/>
      <c r="G61" s="50"/>
      <c r="H61" s="50"/>
      <c r="I61" s="50"/>
      <c r="J61" s="50"/>
      <c r="K61" s="39">
        <v>0.51501548411850151</v>
      </c>
      <c r="L61" s="39">
        <v>0.51764688958736416</v>
      </c>
      <c r="M61" s="39">
        <v>0.51514929702707246</v>
      </c>
      <c r="N61" s="39">
        <v>0.49558911317959714</v>
      </c>
      <c r="O61" s="39">
        <v>0.49909865272301757</v>
      </c>
      <c r="P61" s="40">
        <v>0.50306384191525744</v>
      </c>
      <c r="Q61" s="40">
        <v>0.5003530810047393</v>
      </c>
      <c r="R61" s="40">
        <v>0.48407852137207491</v>
      </c>
      <c r="S61" s="40">
        <v>0.49925523439085101</v>
      </c>
      <c r="T61" s="40">
        <v>0.50107318580112437</v>
      </c>
      <c r="U61" s="40">
        <v>0.50100078238623003</v>
      </c>
      <c r="V61" s="40">
        <v>0.4769111524052746</v>
      </c>
      <c r="W61" s="40">
        <v>0.48299999999999998</v>
      </c>
      <c r="X61" s="44">
        <v>0.48686224568839975</v>
      </c>
      <c r="Y61" s="44">
        <v>0.49</v>
      </c>
      <c r="Z61" s="44">
        <v>0.48433398334958372</v>
      </c>
      <c r="AA61" s="44">
        <v>0.49399999999999999</v>
      </c>
      <c r="AB61" s="44">
        <v>0.49827366944781193</v>
      </c>
      <c r="AC61" s="44">
        <v>0.498</v>
      </c>
      <c r="AD61" s="44">
        <v>0.47799999999999998</v>
      </c>
      <c r="AE61" s="44">
        <v>0.4864</v>
      </c>
      <c r="AF61" s="241">
        <v>0.49</v>
      </c>
      <c r="AG61" s="241">
        <v>0.48495601213759382</v>
      </c>
      <c r="AH61" s="241">
        <v>0.45600000000000002</v>
      </c>
      <c r="AI61" s="241">
        <v>0.47199999999999998</v>
      </c>
      <c r="AJ61" s="241">
        <v>0.46892888401525135</v>
      </c>
      <c r="AK61" s="241">
        <v>0.46988515284666305</v>
      </c>
      <c r="AL61" s="44">
        <v>0.44500000000000001</v>
      </c>
      <c r="AM61" s="44">
        <v>0.45300000000000001</v>
      </c>
      <c r="AN61" s="241">
        <v>0.45</v>
      </c>
      <c r="AO61" s="241">
        <v>0.44600000000000001</v>
      </c>
      <c r="AP61" s="241">
        <v>0.435</v>
      </c>
      <c r="AQ61" s="241">
        <v>0.442</v>
      </c>
      <c r="AR61" s="241">
        <f>'Classes - Basis'!AJ58</f>
        <v>0.450799643733163</v>
      </c>
      <c r="AS61" s="241">
        <v>0.450799643733163</v>
      </c>
      <c r="AT61" s="241">
        <v>0.44500000000000001</v>
      </c>
      <c r="AU61" s="241">
        <v>0.44500000000000001</v>
      </c>
      <c r="AV61" s="249">
        <v>0.45056598822299182</v>
      </c>
      <c r="AW61" s="241">
        <v>0.4431794044558125</v>
      </c>
      <c r="AX61" s="241">
        <v>0.45169999999999999</v>
      </c>
      <c r="AY61" s="272">
        <v>0.46100000000000002</v>
      </c>
      <c r="AZ61" s="279">
        <v>0.45900000000000002</v>
      </c>
      <c r="BA61" s="279">
        <v>0.38576507900957074</v>
      </c>
      <c r="BB61" s="279">
        <v>0.32800000000000001</v>
      </c>
      <c r="BC61" s="279">
        <v>0.39</v>
      </c>
      <c r="BD61" s="279">
        <v>0.37</v>
      </c>
      <c r="BE61" s="279">
        <v>0.37</v>
      </c>
      <c r="BF61" s="279">
        <v>0.39500000000000002</v>
      </c>
      <c r="BG61" s="279">
        <v>0.43</v>
      </c>
      <c r="BH61" s="279">
        <v>0.42</v>
      </c>
      <c r="BI61" s="279">
        <v>0.41</v>
      </c>
      <c r="BJ61" s="307">
        <v>0.40160000000000001</v>
      </c>
    </row>
    <row r="62" spans="1:63" ht="13.5" customHeight="1" x14ac:dyDescent="0.2">
      <c r="A62" s="27" t="s">
        <v>79</v>
      </c>
      <c r="B62" s="50"/>
      <c r="C62" s="50"/>
      <c r="D62" s="50"/>
      <c r="E62" s="50"/>
      <c r="F62" s="50"/>
      <c r="G62" s="50"/>
      <c r="H62" s="50"/>
      <c r="I62" s="50"/>
      <c r="J62" s="50"/>
      <c r="K62" s="39">
        <v>9.6204335553180406E-2</v>
      </c>
      <c r="L62" s="39">
        <v>8.6666474865679369E-2</v>
      </c>
      <c r="M62" s="39">
        <v>8.5644495773487109E-2</v>
      </c>
      <c r="N62" s="39">
        <v>9.7846514404475005E-2</v>
      </c>
      <c r="O62" s="39">
        <v>9.0129456661536198E-2</v>
      </c>
      <c r="P62" s="40">
        <v>8.461700279579816E-2</v>
      </c>
      <c r="Q62" s="40">
        <v>8.6489927245421136E-2</v>
      </c>
      <c r="R62" s="40">
        <v>0.11102004016228843</v>
      </c>
      <c r="S62" s="40">
        <v>8.7778421096908602E-2</v>
      </c>
      <c r="T62" s="40">
        <v>8.5439748742586655E-2</v>
      </c>
      <c r="U62" s="40">
        <v>8.4471313304885831E-2</v>
      </c>
      <c r="V62" s="40">
        <v>0.11663172120477378</v>
      </c>
      <c r="W62" s="40">
        <v>0.109</v>
      </c>
      <c r="X62" s="44">
        <v>0.10123507284636883</v>
      </c>
      <c r="Y62" s="44">
        <v>9.9000000000000005E-2</v>
      </c>
      <c r="Z62" s="44">
        <v>9.902122553063826E-2</v>
      </c>
      <c r="AA62" s="44">
        <v>9.0999999999999998E-2</v>
      </c>
      <c r="AB62" s="44">
        <v>8.431089400746393E-2</v>
      </c>
      <c r="AC62" s="44">
        <v>8.3000000000000004E-2</v>
      </c>
      <c r="AD62" s="44">
        <v>0.108</v>
      </c>
      <c r="AE62" s="44">
        <v>9.8599999999999993E-2</v>
      </c>
      <c r="AF62" s="241">
        <v>9.4E-2</v>
      </c>
      <c r="AG62" s="241">
        <v>9.3621809565201858E-2</v>
      </c>
      <c r="AH62" s="241">
        <v>0.13300000000000001</v>
      </c>
      <c r="AI62" s="241">
        <v>0.11700000000000001</v>
      </c>
      <c r="AJ62" s="241">
        <v>9.4E-2</v>
      </c>
      <c r="AK62" s="241">
        <v>8.7999999999999995E-2</v>
      </c>
      <c r="AL62" s="44">
        <v>0.111</v>
      </c>
      <c r="AM62" s="44">
        <v>9.6000000000000002E-2</v>
      </c>
      <c r="AN62" s="241">
        <v>9.7000000000000003E-2</v>
      </c>
      <c r="AO62" s="241">
        <v>9.7000000000000003E-2</v>
      </c>
      <c r="AP62" s="241">
        <v>0.10299999999999999</v>
      </c>
      <c r="AQ62" s="241">
        <v>9.2999999999999999E-2</v>
      </c>
      <c r="AR62" s="241">
        <f>'Classes - Basis'!AL58</f>
        <v>8.9603614010866445E-2</v>
      </c>
      <c r="AS62" s="241">
        <v>8.9603614010866445E-2</v>
      </c>
      <c r="AT62" s="241">
        <v>0.104</v>
      </c>
      <c r="AU62" s="241">
        <v>0.105</v>
      </c>
      <c r="AV62" s="249">
        <v>9.7780578671766552E-2</v>
      </c>
      <c r="AW62" s="241">
        <v>9.1999999999999998E-2</v>
      </c>
      <c r="AX62" s="241">
        <v>0.10879999999999999</v>
      </c>
      <c r="AY62" s="272">
        <v>0.10299999999999999</v>
      </c>
      <c r="AZ62" s="279">
        <v>9.6000000000000002E-2</v>
      </c>
      <c r="BA62" s="279">
        <v>5.9184187687225283E-2</v>
      </c>
      <c r="BB62" s="279">
        <v>5.5E-2</v>
      </c>
      <c r="BC62" s="279">
        <v>6.5000000000000002E-2</v>
      </c>
      <c r="BD62" s="279">
        <v>0.06</v>
      </c>
      <c r="BE62" s="279">
        <v>7.0000000000000007E-2</v>
      </c>
      <c r="BF62" s="279">
        <v>0.106</v>
      </c>
      <c r="BG62" s="279">
        <v>8.1000000000000003E-2</v>
      </c>
      <c r="BH62" s="279">
        <v>0.08</v>
      </c>
      <c r="BI62" s="279">
        <v>0.1</v>
      </c>
      <c r="BJ62" s="307">
        <v>0.1169</v>
      </c>
    </row>
    <row r="63" spans="1:63" ht="13.5" customHeight="1" thickBot="1" x14ac:dyDescent="0.25">
      <c r="A63" s="28" t="s">
        <v>80</v>
      </c>
      <c r="B63" s="55"/>
      <c r="C63" s="55"/>
      <c r="D63" s="55"/>
      <c r="E63" s="55"/>
      <c r="F63" s="55"/>
      <c r="G63" s="55"/>
      <c r="H63" s="55"/>
      <c r="I63" s="55"/>
      <c r="J63" s="55"/>
      <c r="K63" s="37">
        <v>5.8987640110718297E-2</v>
      </c>
      <c r="L63" s="37">
        <v>5.8788201362266514E-2</v>
      </c>
      <c r="M63" s="37">
        <v>5.9922138902895931E-2</v>
      </c>
      <c r="N63" s="37">
        <v>5.8668111167613696E-2</v>
      </c>
      <c r="O63" s="37">
        <v>5.5667418667903604E-2</v>
      </c>
      <c r="P63" s="38">
        <v>5.5366303846258243E-2</v>
      </c>
      <c r="Q63" s="38">
        <v>5.5485933948987251E-2</v>
      </c>
      <c r="R63" s="38">
        <v>5.9813122413015861E-2</v>
      </c>
      <c r="S63" s="38">
        <v>5.9838576384249567E-2</v>
      </c>
      <c r="T63" s="38">
        <v>5.9158763921649392E-2</v>
      </c>
      <c r="U63" s="38">
        <v>5.9317356014534146E-2</v>
      </c>
      <c r="V63" s="38">
        <v>6.4879313942742434E-2</v>
      </c>
      <c r="W63" s="38">
        <v>6.2E-2</v>
      </c>
      <c r="X63" s="45">
        <v>6.0529724169129995E-2</v>
      </c>
      <c r="Y63" s="45">
        <v>0.06</v>
      </c>
      <c r="Z63" s="45">
        <v>6.3554713867846696E-2</v>
      </c>
      <c r="AA63" s="45">
        <v>0.06</v>
      </c>
      <c r="AB63" s="45">
        <v>5.9129049894221401E-2</v>
      </c>
      <c r="AC63" s="45">
        <v>0.06</v>
      </c>
      <c r="AD63" s="45">
        <v>6.2E-2</v>
      </c>
      <c r="AE63" s="45">
        <v>6.0400000000000002E-2</v>
      </c>
      <c r="AF63" s="243">
        <v>0.06</v>
      </c>
      <c r="AG63" s="243">
        <v>5.9902081609243304E-2</v>
      </c>
      <c r="AH63" s="243">
        <v>6.6000000000000003E-2</v>
      </c>
      <c r="AI63" s="243">
        <v>4.4999999999999998E-2</v>
      </c>
      <c r="AJ63" s="243">
        <v>6.3E-2</v>
      </c>
      <c r="AK63" s="243">
        <v>6.4000000000000001E-2</v>
      </c>
      <c r="AL63" s="45">
        <v>6.5000000000000002E-2</v>
      </c>
      <c r="AM63" s="45">
        <v>6.3E-2</v>
      </c>
      <c r="AN63" s="243">
        <v>6.3E-2</v>
      </c>
      <c r="AO63" s="243">
        <v>6.2E-2</v>
      </c>
      <c r="AP63" s="243">
        <v>6.3E-2</v>
      </c>
      <c r="AQ63" s="243">
        <v>6.2E-2</v>
      </c>
      <c r="AR63" s="243">
        <v>6.0566678518445861E-2</v>
      </c>
      <c r="AS63" s="243">
        <v>6.2172945947934329E-2</v>
      </c>
      <c r="AT63" s="243">
        <v>6.6000000000000003E-2</v>
      </c>
      <c r="AU63" s="243">
        <v>6.2000000000000055E-2</v>
      </c>
      <c r="AV63" s="251">
        <v>6.0189179625219177E-2</v>
      </c>
      <c r="AW63" s="243">
        <v>5.9060628341153776E-2</v>
      </c>
      <c r="AX63" s="243">
        <v>6.800000000000006E-2</v>
      </c>
      <c r="AY63" s="277">
        <v>6.4999999999999947E-2</v>
      </c>
      <c r="AZ63" s="281">
        <v>5.9000000000000052E-2</v>
      </c>
      <c r="BA63" s="281">
        <v>3.6635164158331013E-2</v>
      </c>
      <c r="BB63" s="281">
        <v>6.0999999999999999E-2</v>
      </c>
      <c r="BC63" s="281">
        <v>6.3E-2</v>
      </c>
      <c r="BD63" s="281">
        <v>0.06</v>
      </c>
      <c r="BE63" s="281">
        <v>0.06</v>
      </c>
      <c r="BF63" s="281">
        <v>6.0999999999999999E-2</v>
      </c>
      <c r="BG63" s="281">
        <v>7.9000000000000001E-2</v>
      </c>
      <c r="BH63" s="281">
        <v>7.0000000000000007E-2</v>
      </c>
      <c r="BI63" s="281">
        <v>0.08</v>
      </c>
      <c r="BJ63" s="308">
        <v>7.6999999999999999E-2</v>
      </c>
    </row>
    <row r="64" spans="1:63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T64" s="18"/>
    </row>
    <row r="65" spans="2:32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32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32" ht="13.5" thickBo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32" x14ac:dyDescent="0.2">
      <c r="B68" s="3"/>
      <c r="C68" s="4"/>
      <c r="D68" s="4"/>
      <c r="E68" s="4"/>
      <c r="F68" s="3"/>
      <c r="G68" s="4"/>
      <c r="H68" s="4"/>
      <c r="I68" s="4"/>
      <c r="J68" s="3"/>
      <c r="K68" s="4"/>
      <c r="L68" s="4"/>
      <c r="AB68" s="6"/>
      <c r="AC68" s="7"/>
      <c r="AD68" s="7"/>
      <c r="AE68" s="8" t="s">
        <v>52</v>
      </c>
      <c r="AF68" s="57"/>
    </row>
    <row r="69" spans="2:32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AB69" s="9"/>
      <c r="AC69" s="2"/>
      <c r="AD69" s="2"/>
      <c r="AE69" s="10" t="s">
        <v>73</v>
      </c>
      <c r="AF69" s="21"/>
    </row>
    <row r="70" spans="2:32" x14ac:dyDescent="0.2">
      <c r="B70" s="19"/>
      <c r="C70" s="19"/>
      <c r="AB70" s="11"/>
      <c r="AC70" s="3"/>
      <c r="AD70" s="3"/>
      <c r="AE70" s="10" t="s">
        <v>51</v>
      </c>
      <c r="AF70" s="12"/>
    </row>
    <row r="71" spans="2:32" ht="13.5" thickBot="1" x14ac:dyDescent="0.25">
      <c r="B71" s="19"/>
      <c r="C71" s="19"/>
      <c r="AB71" s="13"/>
      <c r="AC71" s="14"/>
      <c r="AD71" s="15"/>
      <c r="AE71" s="16" t="s">
        <v>53</v>
      </c>
      <c r="AF71" s="17"/>
    </row>
  </sheetData>
  <phoneticPr fontId="6" type="noConversion"/>
  <pageMargins left="0.7" right="0.7" top="0.75" bottom="0.75" header="0.3" footer="0.3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64"/>
  <sheetViews>
    <sheetView zoomScale="98" zoomScaleNormal="98" workbookViewId="0">
      <pane xSplit="2" ySplit="5" topLeftCell="BA6" activePane="bottomRight" state="frozen"/>
      <selection pane="topRight" activeCell="C1" sqref="C1"/>
      <selection pane="bottomLeft" activeCell="A6" sqref="A6"/>
      <selection pane="bottomRight" activeCell="BY20" sqref="BY20"/>
    </sheetView>
  </sheetViews>
  <sheetFormatPr defaultRowHeight="12.75" x14ac:dyDescent="0.2"/>
  <cols>
    <col min="2" max="2" width="41.6640625" customWidth="1"/>
    <col min="3" max="6" width="11.33203125" style="20" customWidth="1"/>
    <col min="7" max="7" width="11.5" style="20" customWidth="1" collapsed="1"/>
    <col min="8" max="8" width="11.33203125" style="20" customWidth="1"/>
    <col min="9" max="9" width="11.33203125" style="20" customWidth="1" collapsed="1"/>
    <col min="10" max="12" width="11.33203125" style="20" customWidth="1"/>
    <col min="13" max="13" width="11.5" style="20" customWidth="1" collapsed="1"/>
    <col min="14" max="14" width="11.33203125" style="20" customWidth="1"/>
    <col min="15" max="15" width="11.33203125" style="20" customWidth="1" collapsed="1"/>
    <col min="16" max="18" width="11.33203125" style="20" customWidth="1"/>
    <col min="19" max="19" width="11.5" style="20" customWidth="1" collapsed="1"/>
    <col min="20" max="26" width="11.33203125" style="20" customWidth="1"/>
    <col min="27" max="27" width="11.33203125" style="20" customWidth="1" collapsed="1"/>
    <col min="28" max="30" width="11.33203125" style="20" customWidth="1"/>
    <col min="31" max="31" width="11.5" style="20" customWidth="1" collapsed="1"/>
    <col min="32" max="32" width="11.33203125" style="20" customWidth="1"/>
    <col min="33" max="33" width="11.33203125" style="20" customWidth="1" collapsed="1"/>
    <col min="34" max="37" width="11.33203125" style="20" customWidth="1"/>
    <col min="38" max="38" width="11.5" style="20" customWidth="1" collapsed="1"/>
    <col min="39" max="39" width="11.33203125" style="20" customWidth="1"/>
    <col min="40" max="40" width="11.33203125" style="20" customWidth="1" collapsed="1"/>
    <col min="41" max="44" width="11.33203125" style="20" customWidth="1"/>
    <col min="45" max="45" width="11.5" style="20" customWidth="1" collapsed="1"/>
    <col min="46" max="46" width="11.33203125" style="20" customWidth="1"/>
    <col min="47" max="47" width="11.33203125" style="20" customWidth="1" collapsed="1"/>
    <col min="48" max="51" width="11.33203125" style="20" customWidth="1"/>
    <col min="52" max="52" width="11.5" style="20" customWidth="1" collapsed="1"/>
    <col min="53" max="53" width="11.33203125" style="20" customWidth="1"/>
  </cols>
  <sheetData>
    <row r="1" spans="1:74" ht="15.75" x14ac:dyDescent="0.25">
      <c r="A1" s="58" t="s">
        <v>82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</row>
    <row r="2" spans="1:74" x14ac:dyDescent="0.2">
      <c r="A2" s="61" t="s">
        <v>83</v>
      </c>
      <c r="B2" s="59"/>
      <c r="C2" s="244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246" t="s">
        <v>176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74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</row>
    <row r="4" spans="1:74" x14ac:dyDescent="0.2">
      <c r="A4" s="62" t="s">
        <v>84</v>
      </c>
      <c r="B4" s="63" t="s">
        <v>85</v>
      </c>
      <c r="C4" s="64" t="s">
        <v>86</v>
      </c>
      <c r="D4" s="65"/>
      <c r="E4" s="65"/>
      <c r="F4" s="65"/>
      <c r="G4" s="64"/>
      <c r="H4" s="66"/>
      <c r="I4" s="64" t="s">
        <v>87</v>
      </c>
      <c r="J4" s="65"/>
      <c r="K4" s="65"/>
      <c r="L4" s="65"/>
      <c r="M4" s="64"/>
      <c r="N4" s="66"/>
      <c r="O4" s="64" t="s">
        <v>88</v>
      </c>
      <c r="P4" s="65"/>
      <c r="Q4" s="65"/>
      <c r="R4" s="65"/>
      <c r="S4" s="64"/>
      <c r="T4" s="66"/>
      <c r="U4" s="64" t="s">
        <v>160</v>
      </c>
      <c r="V4" s="65"/>
      <c r="W4" s="65"/>
      <c r="X4" s="65"/>
      <c r="Y4" s="64"/>
      <c r="Z4" s="66"/>
      <c r="AA4" s="64" t="s">
        <v>164</v>
      </c>
      <c r="AB4" s="65"/>
      <c r="AC4" s="65"/>
      <c r="AD4" s="65"/>
      <c r="AE4" s="64"/>
      <c r="AF4" s="66"/>
      <c r="AG4" s="64" t="s">
        <v>172</v>
      </c>
      <c r="AH4" s="65"/>
      <c r="AI4" s="65"/>
      <c r="AJ4" s="65"/>
      <c r="AK4" s="65"/>
      <c r="AL4" s="64"/>
      <c r="AM4" s="66"/>
      <c r="AN4" s="64" t="s">
        <v>177</v>
      </c>
      <c r="AO4" s="65"/>
      <c r="AP4" s="65"/>
      <c r="AQ4" s="65"/>
      <c r="AR4" s="65"/>
      <c r="AS4" s="64"/>
      <c r="AT4" s="66"/>
      <c r="AU4" s="64" t="s">
        <v>184</v>
      </c>
      <c r="AV4" s="65"/>
      <c r="AW4" s="65"/>
      <c r="AX4" s="65"/>
      <c r="AY4" s="65"/>
      <c r="AZ4" s="64"/>
      <c r="BA4" s="66"/>
      <c r="BB4" s="64" t="s">
        <v>186</v>
      </c>
      <c r="BC4" s="65"/>
      <c r="BD4" s="65"/>
      <c r="BE4" s="65"/>
      <c r="BF4" s="65"/>
      <c r="BG4" s="64"/>
      <c r="BH4" s="66"/>
      <c r="BI4" s="64" t="s">
        <v>192</v>
      </c>
      <c r="BJ4" s="65"/>
      <c r="BK4" s="65"/>
      <c r="BL4" s="65"/>
      <c r="BM4" s="65"/>
      <c r="BN4" s="64"/>
      <c r="BO4" s="66"/>
      <c r="BP4" s="64" t="s">
        <v>197</v>
      </c>
      <c r="BQ4" s="65"/>
      <c r="BR4" s="65"/>
      <c r="BS4" s="65"/>
      <c r="BT4" s="65"/>
      <c r="BU4" s="64"/>
      <c r="BV4" s="66"/>
    </row>
    <row r="5" spans="1:74" x14ac:dyDescent="0.2">
      <c r="A5" s="67" t="s">
        <v>89</v>
      </c>
      <c r="B5" s="68" t="s">
        <v>90</v>
      </c>
      <c r="C5" s="69" t="s">
        <v>91</v>
      </c>
      <c r="D5" s="70" t="s">
        <v>92</v>
      </c>
      <c r="E5" s="71" t="s">
        <v>93</v>
      </c>
      <c r="F5" s="72" t="s">
        <v>94</v>
      </c>
      <c r="G5" s="69" t="s">
        <v>95</v>
      </c>
      <c r="H5" s="73" t="s">
        <v>96</v>
      </c>
      <c r="I5" s="69" t="s">
        <v>91</v>
      </c>
      <c r="J5" s="70" t="s">
        <v>92</v>
      </c>
      <c r="K5" s="71" t="s">
        <v>93</v>
      </c>
      <c r="L5" s="72" t="s">
        <v>94</v>
      </c>
      <c r="M5" s="69" t="s">
        <v>95</v>
      </c>
      <c r="N5" s="73" t="s">
        <v>96</v>
      </c>
      <c r="O5" s="69" t="s">
        <v>91</v>
      </c>
      <c r="P5" s="70" t="s">
        <v>92</v>
      </c>
      <c r="Q5" s="71" t="s">
        <v>93</v>
      </c>
      <c r="R5" s="72" t="s">
        <v>94</v>
      </c>
      <c r="S5" s="69" t="s">
        <v>95</v>
      </c>
      <c r="T5" s="73" t="s">
        <v>96</v>
      </c>
      <c r="U5" s="69" t="s">
        <v>91</v>
      </c>
      <c r="V5" s="70" t="s">
        <v>92</v>
      </c>
      <c r="W5" s="71" t="s">
        <v>93</v>
      </c>
      <c r="X5" s="72" t="s">
        <v>94</v>
      </c>
      <c r="Y5" s="69" t="s">
        <v>95</v>
      </c>
      <c r="Z5" s="73" t="s">
        <v>96</v>
      </c>
      <c r="AA5" s="69" t="s">
        <v>91</v>
      </c>
      <c r="AB5" s="70" t="s">
        <v>92</v>
      </c>
      <c r="AC5" s="71" t="s">
        <v>93</v>
      </c>
      <c r="AD5" s="72" t="s">
        <v>94</v>
      </c>
      <c r="AE5" s="69" t="s">
        <v>95</v>
      </c>
      <c r="AF5" s="73" t="s">
        <v>96</v>
      </c>
      <c r="AG5" s="69" t="s">
        <v>91</v>
      </c>
      <c r="AH5" s="70" t="s">
        <v>92</v>
      </c>
      <c r="AI5" s="71" t="s">
        <v>93</v>
      </c>
      <c r="AJ5" s="74" t="s">
        <v>170</v>
      </c>
      <c r="AK5" s="72" t="s">
        <v>94</v>
      </c>
      <c r="AL5" s="69" t="s">
        <v>95</v>
      </c>
      <c r="AM5" s="73" t="s">
        <v>96</v>
      </c>
      <c r="AN5" s="69" t="s">
        <v>91</v>
      </c>
      <c r="AO5" s="70" t="s">
        <v>92</v>
      </c>
      <c r="AP5" s="71" t="s">
        <v>93</v>
      </c>
      <c r="AQ5" s="74" t="s">
        <v>170</v>
      </c>
      <c r="AR5" s="72" t="s">
        <v>94</v>
      </c>
      <c r="AS5" s="69" t="s">
        <v>95</v>
      </c>
      <c r="AT5" s="73" t="s">
        <v>96</v>
      </c>
      <c r="AU5" s="69" t="s">
        <v>91</v>
      </c>
      <c r="AV5" s="70" t="s">
        <v>92</v>
      </c>
      <c r="AW5" s="71" t="s">
        <v>93</v>
      </c>
      <c r="AX5" s="74" t="s">
        <v>170</v>
      </c>
      <c r="AY5" s="72" t="s">
        <v>94</v>
      </c>
      <c r="AZ5" s="69" t="s">
        <v>95</v>
      </c>
      <c r="BA5" s="73" t="s">
        <v>96</v>
      </c>
      <c r="BB5" s="69" t="s">
        <v>91</v>
      </c>
      <c r="BC5" s="70" t="s">
        <v>92</v>
      </c>
      <c r="BD5" s="71" t="s">
        <v>93</v>
      </c>
      <c r="BE5" s="74" t="s">
        <v>170</v>
      </c>
      <c r="BF5" s="72" t="s">
        <v>94</v>
      </c>
      <c r="BG5" s="69" t="s">
        <v>95</v>
      </c>
      <c r="BH5" s="73" t="s">
        <v>96</v>
      </c>
      <c r="BI5" s="69" t="s">
        <v>91</v>
      </c>
      <c r="BJ5" s="70" t="s">
        <v>92</v>
      </c>
      <c r="BK5" s="71" t="s">
        <v>93</v>
      </c>
      <c r="BL5" s="74" t="s">
        <v>170</v>
      </c>
      <c r="BM5" s="72" t="s">
        <v>94</v>
      </c>
      <c r="BN5" s="69" t="s">
        <v>95</v>
      </c>
      <c r="BO5" s="73" t="s">
        <v>96</v>
      </c>
      <c r="BP5" s="69" t="s">
        <v>91</v>
      </c>
      <c r="BQ5" s="70" t="s">
        <v>92</v>
      </c>
      <c r="BR5" s="71" t="s">
        <v>93</v>
      </c>
      <c r="BS5" s="74" t="s">
        <v>170</v>
      </c>
      <c r="BT5" s="72" t="s">
        <v>94</v>
      </c>
      <c r="BU5" s="69" t="s">
        <v>95</v>
      </c>
      <c r="BV5" s="73" t="s">
        <v>96</v>
      </c>
    </row>
    <row r="6" spans="1:74" x14ac:dyDescent="0.2">
      <c r="A6" s="75">
        <v>1</v>
      </c>
      <c r="B6" s="76" t="s">
        <v>97</v>
      </c>
      <c r="C6" s="77">
        <v>78</v>
      </c>
      <c r="D6" s="78">
        <v>2967</v>
      </c>
      <c r="E6" s="79">
        <v>970</v>
      </c>
      <c r="F6" s="80">
        <v>710</v>
      </c>
      <c r="G6" s="81">
        <v>4725</v>
      </c>
      <c r="H6" s="82">
        <v>1.2815436023173563E-2</v>
      </c>
      <c r="I6" s="77">
        <v>126</v>
      </c>
      <c r="J6" s="78">
        <v>3072</v>
      </c>
      <c r="K6" s="79">
        <v>994</v>
      </c>
      <c r="L6" s="80">
        <v>852</v>
      </c>
      <c r="M6" s="81">
        <v>5044</v>
      </c>
      <c r="N6" s="82">
        <v>1.2649878742736476E-2</v>
      </c>
      <c r="O6" s="77">
        <v>56</v>
      </c>
      <c r="P6" s="78">
        <v>3264</v>
      </c>
      <c r="Q6" s="79">
        <v>998</v>
      </c>
      <c r="R6" s="80">
        <v>802</v>
      </c>
      <c r="S6" s="81">
        <v>5120</v>
      </c>
      <c r="T6" s="82">
        <v>1.2347792952593639E-2</v>
      </c>
      <c r="U6" s="77">
        <v>52</v>
      </c>
      <c r="V6" s="78">
        <v>3234</v>
      </c>
      <c r="W6" s="79">
        <v>1080</v>
      </c>
      <c r="X6" s="80">
        <v>925</v>
      </c>
      <c r="Y6" s="81">
        <f>SUM(U6:X6)</f>
        <v>5291</v>
      </c>
      <c r="Z6" s="82">
        <v>1.2347792952593639E-2</v>
      </c>
      <c r="AA6" s="77">
        <v>239</v>
      </c>
      <c r="AB6" s="78">
        <v>3621</v>
      </c>
      <c r="AC6" s="79">
        <v>1235</v>
      </c>
      <c r="AD6" s="80">
        <v>772.37659033078899</v>
      </c>
      <c r="AE6" s="81">
        <f>SUM(AA6:AD6)</f>
        <v>5867.3765903307885</v>
      </c>
      <c r="AF6" s="82">
        <v>1.2347792952593639E-2</v>
      </c>
      <c r="AG6" s="77">
        <v>16</v>
      </c>
      <c r="AH6" s="78">
        <v>1351</v>
      </c>
      <c r="AI6" s="79">
        <v>1418</v>
      </c>
      <c r="AJ6" s="83">
        <v>2054</v>
      </c>
      <c r="AK6" s="80">
        <v>1045</v>
      </c>
      <c r="AL6" s="81">
        <f>SUM(AG6:AK6)</f>
        <v>5884</v>
      </c>
      <c r="AM6" s="82">
        <v>1.2347792952593639E-2</v>
      </c>
      <c r="AN6" s="77">
        <v>14</v>
      </c>
      <c r="AO6" s="78">
        <v>280</v>
      </c>
      <c r="AP6" s="79">
        <v>1236</v>
      </c>
      <c r="AQ6" s="83">
        <v>3056</v>
      </c>
      <c r="AR6" s="80">
        <v>920</v>
      </c>
      <c r="AS6" s="81">
        <f>SUM(AN6:AR6)</f>
        <v>5506</v>
      </c>
      <c r="AT6" s="82">
        <v>1.2347792952593639E-2</v>
      </c>
      <c r="AU6" s="77">
        <v>8</v>
      </c>
      <c r="AV6" s="78">
        <v>151</v>
      </c>
      <c r="AW6" s="79">
        <v>1333</v>
      </c>
      <c r="AX6" s="83">
        <v>3375</v>
      </c>
      <c r="AY6" s="80">
        <v>1251</v>
      </c>
      <c r="AZ6" s="81">
        <f>SUM(AU6:AY6)</f>
        <v>6118</v>
      </c>
      <c r="BA6" s="82">
        <v>1.2347792952593639E-2</v>
      </c>
      <c r="BB6" s="77">
        <v>1</v>
      </c>
      <c r="BC6" s="78">
        <v>101</v>
      </c>
      <c r="BD6" s="79">
        <v>1296</v>
      </c>
      <c r="BE6" s="83">
        <v>3463</v>
      </c>
      <c r="BF6" s="80">
        <v>1170</v>
      </c>
      <c r="BG6" s="81">
        <f>SUM(BB6:BF6)</f>
        <v>6031</v>
      </c>
      <c r="BH6" s="82">
        <v>1.2347792952593639E-2</v>
      </c>
      <c r="BI6" s="77">
        <v>1</v>
      </c>
      <c r="BJ6" s="78">
        <v>83</v>
      </c>
      <c r="BK6" s="79">
        <v>1516</v>
      </c>
      <c r="BL6" s="83">
        <v>3774</v>
      </c>
      <c r="BM6" s="80">
        <v>1272</v>
      </c>
      <c r="BN6" s="81">
        <f>SUM(BI6:BM6)</f>
        <v>6646</v>
      </c>
      <c r="BO6" s="82">
        <v>1.2347792952593639E-2</v>
      </c>
      <c r="BP6" s="77">
        <v>1</v>
      </c>
      <c r="BQ6" s="78">
        <v>8</v>
      </c>
      <c r="BR6" s="79">
        <v>1114</v>
      </c>
      <c r="BS6" s="83">
        <v>2819</v>
      </c>
      <c r="BT6" s="80">
        <v>1054</v>
      </c>
      <c r="BU6" s="81">
        <f>SUM(BP6:BT6)</f>
        <v>4996</v>
      </c>
      <c r="BV6" s="82">
        <v>1.2347792952593639E-2</v>
      </c>
    </row>
    <row r="7" spans="1:74" x14ac:dyDescent="0.2">
      <c r="A7" s="84">
        <v>2</v>
      </c>
      <c r="B7" s="85" t="s">
        <v>98</v>
      </c>
      <c r="C7" s="86">
        <v>26</v>
      </c>
      <c r="D7" s="87">
        <v>734</v>
      </c>
      <c r="E7" s="88">
        <v>284</v>
      </c>
      <c r="F7" s="89">
        <v>175</v>
      </c>
      <c r="G7" s="90">
        <v>1219</v>
      </c>
      <c r="H7" s="91">
        <v>3.3062468808991688E-3</v>
      </c>
      <c r="I7" s="86">
        <v>25</v>
      </c>
      <c r="J7" s="87">
        <v>767</v>
      </c>
      <c r="K7" s="88">
        <v>295</v>
      </c>
      <c r="L7" s="89">
        <v>217</v>
      </c>
      <c r="M7" s="90">
        <v>1304</v>
      </c>
      <c r="N7" s="91">
        <v>3.2703096511753301E-3</v>
      </c>
      <c r="O7" s="86">
        <v>13</v>
      </c>
      <c r="P7" s="87">
        <v>756</v>
      </c>
      <c r="Q7" s="88">
        <v>345</v>
      </c>
      <c r="R7" s="89">
        <v>190</v>
      </c>
      <c r="S7" s="90">
        <v>1304</v>
      </c>
      <c r="T7" s="91">
        <v>3.1448285176136925E-3</v>
      </c>
      <c r="U7" s="86">
        <v>9</v>
      </c>
      <c r="V7" s="87">
        <v>694</v>
      </c>
      <c r="W7" s="88">
        <v>293</v>
      </c>
      <c r="X7" s="89">
        <v>209</v>
      </c>
      <c r="Y7" s="90">
        <f>SUM(U7:X7)</f>
        <v>1205</v>
      </c>
      <c r="Z7" s="91">
        <v>3.1448285176136925E-3</v>
      </c>
      <c r="AA7" s="86">
        <v>9</v>
      </c>
      <c r="AB7" s="87">
        <v>863</v>
      </c>
      <c r="AC7" s="88">
        <v>408</v>
      </c>
      <c r="AD7" s="89">
        <v>200.13403837998308</v>
      </c>
      <c r="AE7" s="90">
        <f>SUM(AA7:AD7)</f>
        <v>1480.1340383799832</v>
      </c>
      <c r="AF7" s="91">
        <v>3.1448285176136925E-3</v>
      </c>
      <c r="AG7" s="86">
        <v>9</v>
      </c>
      <c r="AH7" s="87">
        <v>335</v>
      </c>
      <c r="AI7" s="88">
        <v>468</v>
      </c>
      <c r="AJ7" s="92">
        <v>513</v>
      </c>
      <c r="AK7" s="89">
        <v>238</v>
      </c>
      <c r="AL7" s="90">
        <f>SUM(AG7:AK7)</f>
        <v>1563</v>
      </c>
      <c r="AM7" s="91">
        <v>3.1448285176136925E-3</v>
      </c>
      <c r="AN7" s="86">
        <v>3</v>
      </c>
      <c r="AO7" s="87">
        <v>110</v>
      </c>
      <c r="AP7" s="88">
        <v>404</v>
      </c>
      <c r="AQ7" s="92">
        <v>729</v>
      </c>
      <c r="AR7" s="89">
        <v>234</v>
      </c>
      <c r="AS7" s="90">
        <f>SUM(AN7:AR7)</f>
        <v>1480</v>
      </c>
      <c r="AT7" s="91">
        <v>3.1448285176136925E-3</v>
      </c>
      <c r="AU7" s="86">
        <v>3</v>
      </c>
      <c r="AV7" s="87">
        <v>49</v>
      </c>
      <c r="AW7" s="88">
        <v>483</v>
      </c>
      <c r="AX7" s="92">
        <v>789</v>
      </c>
      <c r="AY7" s="89">
        <v>291</v>
      </c>
      <c r="AZ7" s="90">
        <f>SUM(AU7:AY7)</f>
        <v>1615</v>
      </c>
      <c r="BA7" s="91">
        <v>3.1448285176136925E-3</v>
      </c>
      <c r="BB7" s="86">
        <v>2</v>
      </c>
      <c r="BC7" s="87">
        <v>34</v>
      </c>
      <c r="BD7" s="88">
        <v>462</v>
      </c>
      <c r="BE7" s="92">
        <v>830</v>
      </c>
      <c r="BF7" s="89">
        <v>262</v>
      </c>
      <c r="BG7" s="90">
        <f>SUM(BB7:BF7)</f>
        <v>1590</v>
      </c>
      <c r="BH7" s="91">
        <v>3.1448285176136925E-3</v>
      </c>
      <c r="BI7" s="86">
        <v>4</v>
      </c>
      <c r="BJ7" s="87">
        <v>18</v>
      </c>
      <c r="BK7" s="88">
        <v>611</v>
      </c>
      <c r="BL7" s="92">
        <v>839</v>
      </c>
      <c r="BM7" s="89">
        <v>306</v>
      </c>
      <c r="BN7" s="90">
        <f>SUM(BI7:BM7)</f>
        <v>1778</v>
      </c>
      <c r="BO7" s="91">
        <v>3.1448285176136925E-3</v>
      </c>
      <c r="BP7" s="86">
        <v>0</v>
      </c>
      <c r="BQ7" s="87">
        <v>1</v>
      </c>
      <c r="BR7" s="88">
        <v>450</v>
      </c>
      <c r="BS7" s="92">
        <v>723</v>
      </c>
      <c r="BT7" s="89">
        <v>184</v>
      </c>
      <c r="BU7" s="90">
        <f>SUM(BP7:BT7)</f>
        <v>1358</v>
      </c>
      <c r="BV7" s="91">
        <v>3.1448285176136925E-3</v>
      </c>
    </row>
    <row r="8" spans="1:74" x14ac:dyDescent="0.2">
      <c r="A8" s="84">
        <v>3</v>
      </c>
      <c r="B8" s="85" t="s">
        <v>99</v>
      </c>
      <c r="C8" s="90">
        <v>195</v>
      </c>
      <c r="D8" s="87">
        <v>6510</v>
      </c>
      <c r="E8" s="88">
        <v>3576</v>
      </c>
      <c r="F8" s="89">
        <v>1178</v>
      </c>
      <c r="G8" s="90">
        <v>11459</v>
      </c>
      <c r="H8" s="91">
        <v>3.1079805585089069E-2</v>
      </c>
      <c r="I8" s="90">
        <v>169</v>
      </c>
      <c r="J8" s="87">
        <v>6937</v>
      </c>
      <c r="K8" s="88">
        <v>4031</v>
      </c>
      <c r="L8" s="89">
        <v>1172</v>
      </c>
      <c r="M8" s="90">
        <v>12309</v>
      </c>
      <c r="N8" s="91">
        <v>3.0869817098402714E-2</v>
      </c>
      <c r="O8" s="90">
        <v>87</v>
      </c>
      <c r="P8" s="87">
        <v>6870</v>
      </c>
      <c r="Q8" s="88">
        <v>4345</v>
      </c>
      <c r="R8" s="89">
        <v>1134</v>
      </c>
      <c r="S8" s="90">
        <v>12436</v>
      </c>
      <c r="T8" s="91">
        <v>2.9991631476260643E-2</v>
      </c>
      <c r="U8" s="90">
        <v>115</v>
      </c>
      <c r="V8" s="87">
        <v>6962</v>
      </c>
      <c r="W8" s="88">
        <v>4665</v>
      </c>
      <c r="X8" s="89">
        <v>1358</v>
      </c>
      <c r="Y8" s="90">
        <f t="shared" ref="Y8:Y39" si="0">SUM(U8:X8)</f>
        <v>13100</v>
      </c>
      <c r="Z8" s="91">
        <v>2.9991631476260643E-2</v>
      </c>
      <c r="AA8" s="90">
        <v>48</v>
      </c>
      <c r="AB8" s="87">
        <v>7241</v>
      </c>
      <c r="AC8" s="88">
        <v>5056</v>
      </c>
      <c r="AD8" s="89">
        <v>1206.8384223918579</v>
      </c>
      <c r="AE8" s="90">
        <f t="shared" ref="AE8:AE39" si="1">SUM(AA8:AD8)</f>
        <v>13551.838422391858</v>
      </c>
      <c r="AF8" s="91">
        <v>2.9991631476260643E-2</v>
      </c>
      <c r="AG8" s="90">
        <v>46</v>
      </c>
      <c r="AH8" s="87">
        <v>3214</v>
      </c>
      <c r="AI8" s="88">
        <v>5824</v>
      </c>
      <c r="AJ8" s="92">
        <v>4731</v>
      </c>
      <c r="AK8" s="89">
        <v>1575</v>
      </c>
      <c r="AL8" s="90">
        <f t="shared" ref="AL8:AL39" si="2">SUM(AG8:AK8)</f>
        <v>15390</v>
      </c>
      <c r="AM8" s="91">
        <v>2.9991631476260643E-2</v>
      </c>
      <c r="AN8" s="90">
        <v>25</v>
      </c>
      <c r="AO8" s="87">
        <v>961</v>
      </c>
      <c r="AP8" s="88">
        <v>6251</v>
      </c>
      <c r="AQ8" s="92">
        <v>7191</v>
      </c>
      <c r="AR8" s="89">
        <v>1534</v>
      </c>
      <c r="AS8" s="90">
        <f t="shared" ref="AS8:AS39" si="3">SUM(AN8:AR8)</f>
        <v>15962</v>
      </c>
      <c r="AT8" s="91">
        <v>2.9991631476260643E-2</v>
      </c>
      <c r="AU8" s="90">
        <v>4</v>
      </c>
      <c r="AV8" s="87">
        <v>424</v>
      </c>
      <c r="AW8" s="88">
        <v>7937</v>
      </c>
      <c r="AX8" s="92">
        <v>8686</v>
      </c>
      <c r="AY8" s="89">
        <v>1892</v>
      </c>
      <c r="AZ8" s="90">
        <f t="shared" ref="AZ8:AZ39" si="4">SUM(AU8:AY8)</f>
        <v>18943</v>
      </c>
      <c r="BA8" s="91">
        <v>2.9991631476260643E-2</v>
      </c>
      <c r="BB8" s="90">
        <v>4</v>
      </c>
      <c r="BC8" s="87">
        <v>252</v>
      </c>
      <c r="BD8" s="88">
        <v>9559</v>
      </c>
      <c r="BE8" s="92">
        <v>9888</v>
      </c>
      <c r="BF8" s="89">
        <v>1940</v>
      </c>
      <c r="BG8" s="90">
        <f t="shared" ref="BG8:BG39" si="5">SUM(BB8:BF8)</f>
        <v>21643</v>
      </c>
      <c r="BH8" s="91">
        <v>2.9991631476260643E-2</v>
      </c>
      <c r="BI8" s="90">
        <v>6</v>
      </c>
      <c r="BJ8" s="87">
        <v>177</v>
      </c>
      <c r="BK8" s="88">
        <v>10835</v>
      </c>
      <c r="BL8" s="92">
        <v>11693</v>
      </c>
      <c r="BM8" s="89">
        <v>2339</v>
      </c>
      <c r="BN8" s="90">
        <f t="shared" ref="BN8:BN39" si="6">SUM(BI8:BM8)</f>
        <v>25050</v>
      </c>
      <c r="BO8" s="91">
        <v>2.9991631476260643E-2</v>
      </c>
      <c r="BP8" s="90">
        <v>0</v>
      </c>
      <c r="BQ8" s="87">
        <v>27</v>
      </c>
      <c r="BR8" s="88">
        <v>8533</v>
      </c>
      <c r="BS8" s="92">
        <v>9167</v>
      </c>
      <c r="BT8" s="89">
        <v>1740</v>
      </c>
      <c r="BU8" s="90">
        <f t="shared" ref="BU8:BU39" si="7">SUM(BP8:BT8)</f>
        <v>19467</v>
      </c>
      <c r="BV8" s="91">
        <v>2.9991631476260643E-2</v>
      </c>
    </row>
    <row r="9" spans="1:74" x14ac:dyDescent="0.2">
      <c r="A9" s="84">
        <v>4</v>
      </c>
      <c r="B9" s="85" t="s">
        <v>100</v>
      </c>
      <c r="C9" s="90">
        <v>26</v>
      </c>
      <c r="D9" s="87">
        <v>998</v>
      </c>
      <c r="E9" s="88">
        <v>464</v>
      </c>
      <c r="F9" s="89">
        <v>195</v>
      </c>
      <c r="G9" s="90">
        <v>1683</v>
      </c>
      <c r="H9" s="91">
        <v>4.5647362596827742E-3</v>
      </c>
      <c r="I9" s="90">
        <v>26</v>
      </c>
      <c r="J9" s="87">
        <v>977</v>
      </c>
      <c r="K9" s="88">
        <v>532</v>
      </c>
      <c r="L9" s="89">
        <v>185</v>
      </c>
      <c r="M9" s="90">
        <v>1720</v>
      </c>
      <c r="N9" s="91">
        <v>4.313598619648442E-3</v>
      </c>
      <c r="O9" s="90">
        <v>13</v>
      </c>
      <c r="P9" s="87">
        <v>1027</v>
      </c>
      <c r="Q9" s="88">
        <v>458</v>
      </c>
      <c r="R9" s="89">
        <v>193</v>
      </c>
      <c r="S9" s="90">
        <v>1691</v>
      </c>
      <c r="T9" s="91">
        <v>4.0781480239913759E-3</v>
      </c>
      <c r="U9" s="90">
        <v>16</v>
      </c>
      <c r="V9" s="87">
        <v>932</v>
      </c>
      <c r="W9" s="88">
        <v>487</v>
      </c>
      <c r="X9" s="89">
        <v>220</v>
      </c>
      <c r="Y9" s="90">
        <f t="shared" si="0"/>
        <v>1655</v>
      </c>
      <c r="Z9" s="91">
        <v>4.0781480239913759E-3</v>
      </c>
      <c r="AA9" s="90">
        <v>20</v>
      </c>
      <c r="AB9" s="87">
        <v>1044</v>
      </c>
      <c r="AC9" s="88">
        <v>541</v>
      </c>
      <c r="AD9" s="89">
        <v>203.15113443596272</v>
      </c>
      <c r="AE9" s="90">
        <f t="shared" si="1"/>
        <v>1808.1511344359628</v>
      </c>
      <c r="AF9" s="91">
        <v>4.0781480239913759E-3</v>
      </c>
      <c r="AG9" s="90">
        <v>4</v>
      </c>
      <c r="AH9" s="87">
        <v>450</v>
      </c>
      <c r="AI9" s="88">
        <v>551</v>
      </c>
      <c r="AJ9" s="92">
        <v>636</v>
      </c>
      <c r="AK9" s="89">
        <v>291</v>
      </c>
      <c r="AL9" s="90">
        <f t="shared" si="2"/>
        <v>1932</v>
      </c>
      <c r="AM9" s="91">
        <v>4.0781480239913759E-3</v>
      </c>
      <c r="AN9" s="90">
        <v>0</v>
      </c>
      <c r="AO9" s="87">
        <v>111</v>
      </c>
      <c r="AP9" s="88">
        <v>737</v>
      </c>
      <c r="AQ9" s="92">
        <v>921</v>
      </c>
      <c r="AR9" s="89">
        <v>273</v>
      </c>
      <c r="AS9" s="90">
        <f t="shared" si="3"/>
        <v>2042</v>
      </c>
      <c r="AT9" s="91">
        <v>4.0781480239913759E-3</v>
      </c>
      <c r="AU9" s="90">
        <v>1</v>
      </c>
      <c r="AV9" s="87">
        <v>63</v>
      </c>
      <c r="AW9" s="88">
        <v>795</v>
      </c>
      <c r="AX9" s="92">
        <v>1124</v>
      </c>
      <c r="AY9" s="89">
        <v>342</v>
      </c>
      <c r="AZ9" s="90">
        <f t="shared" si="4"/>
        <v>2325</v>
      </c>
      <c r="BA9" s="91">
        <v>4.0781480239913759E-3</v>
      </c>
      <c r="BB9" s="90">
        <v>0</v>
      </c>
      <c r="BC9" s="87">
        <v>23</v>
      </c>
      <c r="BD9" s="88">
        <v>823</v>
      </c>
      <c r="BE9" s="92">
        <v>1187</v>
      </c>
      <c r="BF9" s="89">
        <v>336</v>
      </c>
      <c r="BG9" s="90">
        <f t="shared" si="5"/>
        <v>2369</v>
      </c>
      <c r="BH9" s="91">
        <v>4.0781480239913759E-3</v>
      </c>
      <c r="BI9" s="90">
        <v>0</v>
      </c>
      <c r="BJ9" s="87">
        <v>21</v>
      </c>
      <c r="BK9" s="88">
        <v>983</v>
      </c>
      <c r="BL9" s="92">
        <v>1283</v>
      </c>
      <c r="BM9" s="89">
        <v>381</v>
      </c>
      <c r="BN9" s="90">
        <f t="shared" si="6"/>
        <v>2668</v>
      </c>
      <c r="BO9" s="91">
        <v>4.0781480239913759E-3</v>
      </c>
      <c r="BP9" s="90">
        <v>0</v>
      </c>
      <c r="BQ9" s="87">
        <v>2</v>
      </c>
      <c r="BR9" s="88">
        <v>940</v>
      </c>
      <c r="BS9" s="92">
        <v>988</v>
      </c>
      <c r="BT9" s="89">
        <v>240</v>
      </c>
      <c r="BU9" s="90">
        <f t="shared" si="7"/>
        <v>2170</v>
      </c>
      <c r="BV9" s="91">
        <v>4.0781480239913759E-3</v>
      </c>
    </row>
    <row r="10" spans="1:74" x14ac:dyDescent="0.2">
      <c r="A10" s="84">
        <v>5</v>
      </c>
      <c r="B10" s="85" t="s">
        <v>101</v>
      </c>
      <c r="C10" s="90">
        <v>173</v>
      </c>
      <c r="D10" s="87">
        <v>8188</v>
      </c>
      <c r="E10" s="88">
        <v>4413</v>
      </c>
      <c r="F10" s="89">
        <v>1133</v>
      </c>
      <c r="G10" s="90">
        <v>13907</v>
      </c>
      <c r="H10" s="91">
        <v>3.7719421962809467E-2</v>
      </c>
      <c r="I10" s="90">
        <v>213</v>
      </c>
      <c r="J10" s="87">
        <v>8915</v>
      </c>
      <c r="K10" s="88">
        <v>4911</v>
      </c>
      <c r="L10" s="89">
        <v>1124</v>
      </c>
      <c r="M10" s="90">
        <v>15163</v>
      </c>
      <c r="N10" s="91">
        <v>3.8027381319610074E-2</v>
      </c>
      <c r="O10" s="90">
        <v>123</v>
      </c>
      <c r="P10" s="87">
        <v>8372</v>
      </c>
      <c r="Q10" s="88">
        <v>5176</v>
      </c>
      <c r="R10" s="89">
        <v>1223</v>
      </c>
      <c r="S10" s="90">
        <v>14894</v>
      </c>
      <c r="T10" s="91">
        <v>3.5919536764830014E-2</v>
      </c>
      <c r="U10" s="90">
        <v>91</v>
      </c>
      <c r="V10" s="87">
        <v>8932</v>
      </c>
      <c r="W10" s="88">
        <v>5488</v>
      </c>
      <c r="X10" s="89">
        <v>1360</v>
      </c>
      <c r="Y10" s="90">
        <f t="shared" si="0"/>
        <v>15871</v>
      </c>
      <c r="Z10" s="91">
        <v>3.5919536764830014E-2</v>
      </c>
      <c r="AA10" s="90">
        <v>51</v>
      </c>
      <c r="AB10" s="87">
        <v>9163</v>
      </c>
      <c r="AC10" s="88">
        <v>5617</v>
      </c>
      <c r="AD10" s="89">
        <v>1324.5051685750639</v>
      </c>
      <c r="AE10" s="90">
        <f t="shared" si="1"/>
        <v>16155.505168575064</v>
      </c>
      <c r="AF10" s="91">
        <v>3.5919536764830014E-2</v>
      </c>
      <c r="AG10" s="90">
        <v>42</v>
      </c>
      <c r="AH10" s="87">
        <v>3556</v>
      </c>
      <c r="AI10" s="88">
        <v>6316</v>
      </c>
      <c r="AJ10" s="92">
        <v>5917</v>
      </c>
      <c r="AK10" s="89">
        <v>1779</v>
      </c>
      <c r="AL10" s="90">
        <f t="shared" si="2"/>
        <v>17610</v>
      </c>
      <c r="AM10" s="91">
        <v>3.5919536764830014E-2</v>
      </c>
      <c r="AN10" s="90">
        <v>29</v>
      </c>
      <c r="AO10" s="87">
        <v>774</v>
      </c>
      <c r="AP10" s="88">
        <v>6311</v>
      </c>
      <c r="AQ10" s="92">
        <v>9209</v>
      </c>
      <c r="AR10" s="89">
        <v>1591</v>
      </c>
      <c r="AS10" s="90">
        <f t="shared" si="3"/>
        <v>17914</v>
      </c>
      <c r="AT10" s="91">
        <v>3.5919536764830014E-2</v>
      </c>
      <c r="AU10" s="90">
        <v>26</v>
      </c>
      <c r="AV10" s="87">
        <v>374</v>
      </c>
      <c r="AW10" s="88">
        <v>7088</v>
      </c>
      <c r="AX10" s="92">
        <v>10241</v>
      </c>
      <c r="AY10" s="89">
        <v>1972</v>
      </c>
      <c r="AZ10" s="90">
        <f t="shared" si="4"/>
        <v>19701</v>
      </c>
      <c r="BA10" s="91">
        <v>3.5919536764830014E-2</v>
      </c>
      <c r="BB10" s="90">
        <v>9</v>
      </c>
      <c r="BC10" s="87">
        <v>270</v>
      </c>
      <c r="BD10" s="88">
        <v>8121</v>
      </c>
      <c r="BE10" s="92">
        <v>11594</v>
      </c>
      <c r="BF10" s="89">
        <v>2003</v>
      </c>
      <c r="BG10" s="90">
        <f t="shared" si="5"/>
        <v>21997</v>
      </c>
      <c r="BH10" s="91">
        <v>3.5919536764830014E-2</v>
      </c>
      <c r="BI10" s="90">
        <v>4</v>
      </c>
      <c r="BJ10" s="87">
        <v>238</v>
      </c>
      <c r="BK10" s="88">
        <v>9650</v>
      </c>
      <c r="BL10" s="92">
        <v>14023</v>
      </c>
      <c r="BM10" s="89">
        <v>2185</v>
      </c>
      <c r="BN10" s="90">
        <f t="shared" si="6"/>
        <v>26100</v>
      </c>
      <c r="BO10" s="91">
        <v>3.5919536764830014E-2</v>
      </c>
      <c r="BP10" s="90">
        <v>1</v>
      </c>
      <c r="BQ10" s="87">
        <v>28</v>
      </c>
      <c r="BR10" s="88">
        <v>7623</v>
      </c>
      <c r="BS10" s="92">
        <v>11303</v>
      </c>
      <c r="BT10" s="89">
        <v>1860</v>
      </c>
      <c r="BU10" s="90">
        <f t="shared" si="7"/>
        <v>20815</v>
      </c>
      <c r="BV10" s="91">
        <v>3.5919536764830014E-2</v>
      </c>
    </row>
    <row r="11" spans="1:74" x14ac:dyDescent="0.2">
      <c r="A11" s="84">
        <v>6</v>
      </c>
      <c r="B11" s="85" t="s">
        <v>102</v>
      </c>
      <c r="C11" s="90">
        <v>87</v>
      </c>
      <c r="D11" s="87">
        <v>2273</v>
      </c>
      <c r="E11" s="88">
        <v>662</v>
      </c>
      <c r="F11" s="89">
        <v>632</v>
      </c>
      <c r="G11" s="90">
        <v>3654</v>
      </c>
      <c r="H11" s="91">
        <v>9.9106038579208893E-3</v>
      </c>
      <c r="I11" s="90">
        <v>72</v>
      </c>
      <c r="J11" s="87">
        <v>2265</v>
      </c>
      <c r="K11" s="88">
        <v>617</v>
      </c>
      <c r="L11" s="89">
        <v>764</v>
      </c>
      <c r="M11" s="90">
        <v>3718</v>
      </c>
      <c r="N11" s="91">
        <v>9.3243951557284346E-3</v>
      </c>
      <c r="O11" s="90">
        <v>40</v>
      </c>
      <c r="P11" s="87">
        <v>2051</v>
      </c>
      <c r="Q11" s="88">
        <v>652</v>
      </c>
      <c r="R11" s="89">
        <v>713</v>
      </c>
      <c r="S11" s="90">
        <v>3456</v>
      </c>
      <c r="T11" s="91">
        <v>8.3347602430007064E-3</v>
      </c>
      <c r="U11" s="90">
        <v>45</v>
      </c>
      <c r="V11" s="87">
        <v>2184</v>
      </c>
      <c r="W11" s="88">
        <v>698</v>
      </c>
      <c r="X11" s="89">
        <v>789</v>
      </c>
      <c r="Y11" s="90">
        <f t="shared" si="0"/>
        <v>3716</v>
      </c>
      <c r="Z11" s="91">
        <v>8.3347602430007064E-3</v>
      </c>
      <c r="AA11" s="90">
        <v>34</v>
      </c>
      <c r="AB11" s="87">
        <v>2456</v>
      </c>
      <c r="AC11" s="88">
        <v>772</v>
      </c>
      <c r="AD11" s="89">
        <v>710.02327184054298</v>
      </c>
      <c r="AE11" s="90">
        <f t="shared" si="1"/>
        <v>3972.0232718405432</v>
      </c>
      <c r="AF11" s="91">
        <v>8.3347602430007064E-3</v>
      </c>
      <c r="AG11" s="90">
        <v>25</v>
      </c>
      <c r="AH11" s="87">
        <v>845</v>
      </c>
      <c r="AI11" s="88">
        <v>914</v>
      </c>
      <c r="AJ11" s="92">
        <v>1446</v>
      </c>
      <c r="AK11" s="89">
        <v>783</v>
      </c>
      <c r="AL11" s="90">
        <f t="shared" si="2"/>
        <v>4013</v>
      </c>
      <c r="AM11" s="91">
        <v>8.3347602430007064E-3</v>
      </c>
      <c r="AN11" s="90">
        <v>15</v>
      </c>
      <c r="AO11" s="87">
        <v>184</v>
      </c>
      <c r="AP11" s="88">
        <v>952</v>
      </c>
      <c r="AQ11" s="92">
        <v>2274</v>
      </c>
      <c r="AR11" s="89">
        <v>708</v>
      </c>
      <c r="AS11" s="90">
        <f t="shared" si="3"/>
        <v>4133</v>
      </c>
      <c r="AT11" s="91">
        <v>8.3347602430007064E-3</v>
      </c>
      <c r="AU11" s="90">
        <v>5</v>
      </c>
      <c r="AV11" s="87">
        <v>100</v>
      </c>
      <c r="AW11" s="88">
        <v>1212</v>
      </c>
      <c r="AX11" s="92">
        <v>2556</v>
      </c>
      <c r="AY11" s="89">
        <v>965</v>
      </c>
      <c r="AZ11" s="90">
        <f t="shared" si="4"/>
        <v>4838</v>
      </c>
      <c r="BA11" s="91">
        <v>8.3347602430007064E-3</v>
      </c>
      <c r="BB11" s="90">
        <v>1</v>
      </c>
      <c r="BC11" s="87">
        <v>60</v>
      </c>
      <c r="BD11" s="88">
        <v>1329</v>
      </c>
      <c r="BE11" s="92">
        <v>2755</v>
      </c>
      <c r="BF11" s="89">
        <v>978</v>
      </c>
      <c r="BG11" s="90">
        <f t="shared" si="5"/>
        <v>5123</v>
      </c>
      <c r="BH11" s="91">
        <v>8.3347602430007064E-3</v>
      </c>
      <c r="BI11" s="90">
        <v>3</v>
      </c>
      <c r="BJ11" s="87">
        <v>35</v>
      </c>
      <c r="BK11" s="88">
        <v>1708</v>
      </c>
      <c r="BL11" s="92">
        <v>2595</v>
      </c>
      <c r="BM11" s="89">
        <v>963</v>
      </c>
      <c r="BN11" s="90">
        <f t="shared" si="6"/>
        <v>5304</v>
      </c>
      <c r="BO11" s="91">
        <v>8.3347602430007064E-3</v>
      </c>
      <c r="BP11" s="90">
        <v>0</v>
      </c>
      <c r="BQ11" s="87">
        <v>7</v>
      </c>
      <c r="BR11" s="88">
        <v>1256</v>
      </c>
      <c r="BS11" s="92">
        <v>1950</v>
      </c>
      <c r="BT11" s="89">
        <v>722</v>
      </c>
      <c r="BU11" s="90">
        <f t="shared" si="7"/>
        <v>3935</v>
      </c>
      <c r="BV11" s="91">
        <v>8.3347602430007064E-3</v>
      </c>
    </row>
    <row r="12" spans="1:74" x14ac:dyDescent="0.2">
      <c r="A12" s="84">
        <v>7</v>
      </c>
      <c r="B12" s="85" t="s">
        <v>103</v>
      </c>
      <c r="C12" s="90">
        <v>118</v>
      </c>
      <c r="D12" s="87">
        <v>3413</v>
      </c>
      <c r="E12" s="88">
        <v>840</v>
      </c>
      <c r="F12" s="89">
        <v>1291</v>
      </c>
      <c r="G12" s="90">
        <v>5662</v>
      </c>
      <c r="H12" s="91">
        <v>1.5356825135070628E-2</v>
      </c>
      <c r="I12" s="90">
        <v>112</v>
      </c>
      <c r="J12" s="87">
        <v>3395</v>
      </c>
      <c r="K12" s="88">
        <v>793</v>
      </c>
      <c r="L12" s="89">
        <v>1374</v>
      </c>
      <c r="M12" s="90">
        <v>5674</v>
      </c>
      <c r="N12" s="91">
        <v>1.422985963249143E-2</v>
      </c>
      <c r="O12" s="90">
        <v>73</v>
      </c>
      <c r="P12" s="87">
        <v>3605</v>
      </c>
      <c r="Q12" s="88">
        <v>867</v>
      </c>
      <c r="R12" s="89">
        <v>1382</v>
      </c>
      <c r="S12" s="90">
        <v>5927</v>
      </c>
      <c r="T12" s="91">
        <v>1.4294017349613769E-2</v>
      </c>
      <c r="U12" s="90">
        <v>45</v>
      </c>
      <c r="V12" s="87">
        <v>3610</v>
      </c>
      <c r="W12" s="88">
        <v>975</v>
      </c>
      <c r="X12" s="89">
        <v>1625</v>
      </c>
      <c r="Y12" s="90">
        <f t="shared" si="0"/>
        <v>6255</v>
      </c>
      <c r="Z12" s="91">
        <v>1.4294017349613769E-2</v>
      </c>
      <c r="AA12" s="90">
        <v>35</v>
      </c>
      <c r="AB12" s="87">
        <v>3655</v>
      </c>
      <c r="AC12" s="88">
        <v>1019</v>
      </c>
      <c r="AD12" s="89">
        <v>1478.3770674300258</v>
      </c>
      <c r="AE12" s="90">
        <f t="shared" si="1"/>
        <v>6187.3770674300258</v>
      </c>
      <c r="AF12" s="91">
        <v>1.4294017349613769E-2</v>
      </c>
      <c r="AG12" s="90">
        <v>30</v>
      </c>
      <c r="AH12" s="87">
        <v>1476</v>
      </c>
      <c r="AI12" s="88">
        <v>1277</v>
      </c>
      <c r="AJ12" s="92">
        <v>2432</v>
      </c>
      <c r="AK12" s="89">
        <v>1752</v>
      </c>
      <c r="AL12" s="90">
        <f t="shared" si="2"/>
        <v>6967</v>
      </c>
      <c r="AM12" s="91">
        <v>1.4294017349613769E-2</v>
      </c>
      <c r="AN12" s="90">
        <v>32</v>
      </c>
      <c r="AO12" s="87">
        <v>357</v>
      </c>
      <c r="AP12" s="88">
        <v>1445</v>
      </c>
      <c r="AQ12" s="92">
        <v>3822</v>
      </c>
      <c r="AR12" s="89">
        <v>1517</v>
      </c>
      <c r="AS12" s="90">
        <f t="shared" si="3"/>
        <v>7173</v>
      </c>
      <c r="AT12" s="91">
        <v>1.4294017349613769E-2</v>
      </c>
      <c r="AU12" s="90">
        <v>12</v>
      </c>
      <c r="AV12" s="87">
        <v>188</v>
      </c>
      <c r="AW12" s="88">
        <v>1939</v>
      </c>
      <c r="AX12" s="92">
        <v>4164</v>
      </c>
      <c r="AY12" s="89">
        <v>1958</v>
      </c>
      <c r="AZ12" s="90">
        <f t="shared" si="4"/>
        <v>8261</v>
      </c>
      <c r="BA12" s="91">
        <v>1.4294017349613769E-2</v>
      </c>
      <c r="BB12" s="90">
        <v>1</v>
      </c>
      <c r="BC12" s="87">
        <v>98</v>
      </c>
      <c r="BD12" s="88">
        <v>2435</v>
      </c>
      <c r="BE12" s="92">
        <v>4541</v>
      </c>
      <c r="BF12" s="89">
        <v>2150</v>
      </c>
      <c r="BG12" s="90">
        <f t="shared" si="5"/>
        <v>9225</v>
      </c>
      <c r="BH12" s="91">
        <v>1.4294017349613769E-2</v>
      </c>
      <c r="BI12" s="90">
        <v>2</v>
      </c>
      <c r="BJ12" s="87">
        <v>50</v>
      </c>
      <c r="BK12" s="88">
        <v>2759</v>
      </c>
      <c r="BL12" s="92">
        <v>4390</v>
      </c>
      <c r="BM12" s="89">
        <v>2165</v>
      </c>
      <c r="BN12" s="90">
        <f t="shared" si="6"/>
        <v>9366</v>
      </c>
      <c r="BO12" s="91">
        <v>1.4294017349613769E-2</v>
      </c>
      <c r="BP12" s="90">
        <v>1</v>
      </c>
      <c r="BQ12" s="87">
        <v>7</v>
      </c>
      <c r="BR12" s="88">
        <v>1853</v>
      </c>
      <c r="BS12" s="92">
        <v>3088</v>
      </c>
      <c r="BT12" s="89">
        <v>1730</v>
      </c>
      <c r="BU12" s="90">
        <f t="shared" si="7"/>
        <v>6679</v>
      </c>
      <c r="BV12" s="91">
        <v>1.4294017349613769E-2</v>
      </c>
    </row>
    <row r="13" spans="1:74" x14ac:dyDescent="0.2">
      <c r="A13" s="84">
        <v>8</v>
      </c>
      <c r="B13" s="85" t="s">
        <v>104</v>
      </c>
      <c r="C13" s="90">
        <v>59</v>
      </c>
      <c r="D13" s="87">
        <v>1184</v>
      </c>
      <c r="E13" s="88">
        <v>478</v>
      </c>
      <c r="F13" s="89">
        <v>265</v>
      </c>
      <c r="G13" s="90">
        <v>1986</v>
      </c>
      <c r="H13" s="91">
        <v>5.3865515221212055E-3</v>
      </c>
      <c r="I13" s="90">
        <v>38</v>
      </c>
      <c r="J13" s="87">
        <v>1187</v>
      </c>
      <c r="K13" s="88">
        <v>494</v>
      </c>
      <c r="L13" s="89">
        <v>282</v>
      </c>
      <c r="M13" s="90">
        <v>2001</v>
      </c>
      <c r="N13" s="91">
        <v>5.0183202546026347E-3</v>
      </c>
      <c r="O13" s="90">
        <v>22</v>
      </c>
      <c r="P13" s="87">
        <v>1261</v>
      </c>
      <c r="Q13" s="88">
        <v>543</v>
      </c>
      <c r="R13" s="89">
        <v>273</v>
      </c>
      <c r="S13" s="90">
        <v>2099</v>
      </c>
      <c r="T13" s="91">
        <v>5.0621127749011811E-3</v>
      </c>
      <c r="U13" s="90">
        <v>27</v>
      </c>
      <c r="V13" s="87">
        <v>1303</v>
      </c>
      <c r="W13" s="88">
        <v>593</v>
      </c>
      <c r="X13" s="89">
        <v>369</v>
      </c>
      <c r="Y13" s="90">
        <f t="shared" si="0"/>
        <v>2292</v>
      </c>
      <c r="Z13" s="91">
        <v>5.0621127749011811E-3</v>
      </c>
      <c r="AA13" s="90">
        <v>18</v>
      </c>
      <c r="AB13" s="87">
        <v>1486</v>
      </c>
      <c r="AC13" s="88">
        <v>672</v>
      </c>
      <c r="AD13" s="89">
        <v>304.72670165394408</v>
      </c>
      <c r="AE13" s="90">
        <f t="shared" si="1"/>
        <v>2480.726701653944</v>
      </c>
      <c r="AF13" s="91">
        <v>5.0621127749011811E-3</v>
      </c>
      <c r="AG13" s="90">
        <v>21</v>
      </c>
      <c r="AH13" s="87">
        <v>675</v>
      </c>
      <c r="AI13" s="88">
        <v>918</v>
      </c>
      <c r="AJ13" s="92">
        <v>946</v>
      </c>
      <c r="AK13" s="89">
        <v>343</v>
      </c>
      <c r="AL13" s="90">
        <f t="shared" si="2"/>
        <v>2903</v>
      </c>
      <c r="AM13" s="91">
        <v>5.0621127749011811E-3</v>
      </c>
      <c r="AN13" s="90">
        <v>6</v>
      </c>
      <c r="AO13" s="87">
        <v>130</v>
      </c>
      <c r="AP13" s="88">
        <v>1280</v>
      </c>
      <c r="AQ13" s="92">
        <v>1635</v>
      </c>
      <c r="AR13" s="89">
        <v>346</v>
      </c>
      <c r="AS13" s="90">
        <f t="shared" si="3"/>
        <v>3397</v>
      </c>
      <c r="AT13" s="91">
        <v>5.0621127749011811E-3</v>
      </c>
      <c r="AU13" s="90">
        <v>5</v>
      </c>
      <c r="AV13" s="87">
        <v>94</v>
      </c>
      <c r="AW13" s="88">
        <v>1910</v>
      </c>
      <c r="AX13" s="92">
        <v>1916</v>
      </c>
      <c r="AY13" s="89">
        <v>473</v>
      </c>
      <c r="AZ13" s="90">
        <f t="shared" si="4"/>
        <v>4398</v>
      </c>
      <c r="BA13" s="91">
        <v>5.0621127749011811E-3</v>
      </c>
      <c r="BB13" s="90">
        <v>3</v>
      </c>
      <c r="BC13" s="87">
        <v>35</v>
      </c>
      <c r="BD13" s="88">
        <v>2361</v>
      </c>
      <c r="BE13" s="92">
        <v>2160</v>
      </c>
      <c r="BF13" s="89">
        <v>472</v>
      </c>
      <c r="BG13" s="90">
        <f t="shared" si="5"/>
        <v>5031</v>
      </c>
      <c r="BH13" s="91">
        <v>5.0621127749011811E-3</v>
      </c>
      <c r="BI13" s="90">
        <v>3</v>
      </c>
      <c r="BJ13" s="87">
        <v>29</v>
      </c>
      <c r="BK13" s="88">
        <v>2728</v>
      </c>
      <c r="BL13" s="92">
        <v>2095</v>
      </c>
      <c r="BM13" s="89">
        <v>487</v>
      </c>
      <c r="BN13" s="90">
        <f t="shared" si="6"/>
        <v>5342</v>
      </c>
      <c r="BO13" s="91">
        <v>5.0621127749011811E-3</v>
      </c>
      <c r="BP13" s="90">
        <v>0</v>
      </c>
      <c r="BQ13" s="87">
        <v>7</v>
      </c>
      <c r="BR13" s="88">
        <v>1931</v>
      </c>
      <c r="BS13" s="92">
        <v>1610</v>
      </c>
      <c r="BT13" s="89">
        <v>360</v>
      </c>
      <c r="BU13" s="90">
        <f t="shared" si="7"/>
        <v>3908</v>
      </c>
      <c r="BV13" s="91">
        <v>5.0621127749011811E-3</v>
      </c>
    </row>
    <row r="14" spans="1:74" x14ac:dyDescent="0.2">
      <c r="A14" s="84">
        <v>9</v>
      </c>
      <c r="B14" s="85" t="s">
        <v>105</v>
      </c>
      <c r="C14" s="90">
        <v>498</v>
      </c>
      <c r="D14" s="87">
        <v>24769</v>
      </c>
      <c r="E14" s="88">
        <v>9973</v>
      </c>
      <c r="F14" s="89">
        <v>3427</v>
      </c>
      <c r="G14" s="90">
        <v>38667</v>
      </c>
      <c r="H14" s="91">
        <v>0.10487501898583114</v>
      </c>
      <c r="I14" s="90">
        <v>431</v>
      </c>
      <c r="J14" s="87">
        <v>27154</v>
      </c>
      <c r="K14" s="88">
        <v>11027</v>
      </c>
      <c r="L14" s="89">
        <v>3985</v>
      </c>
      <c r="M14" s="90">
        <v>42597</v>
      </c>
      <c r="N14" s="91">
        <v>0.10682927930300272</v>
      </c>
      <c r="O14" s="90">
        <v>355</v>
      </c>
      <c r="P14" s="87">
        <v>28940</v>
      </c>
      <c r="Q14" s="88">
        <v>12065</v>
      </c>
      <c r="R14" s="89">
        <v>3963</v>
      </c>
      <c r="S14" s="90">
        <v>45323</v>
      </c>
      <c r="T14" s="91">
        <v>0.1093044960918753</v>
      </c>
      <c r="U14" s="90">
        <v>265</v>
      </c>
      <c r="V14" s="87">
        <v>29841</v>
      </c>
      <c r="W14" s="88">
        <v>12574</v>
      </c>
      <c r="X14" s="89">
        <v>4945</v>
      </c>
      <c r="Y14" s="90">
        <f t="shared" si="0"/>
        <v>47625</v>
      </c>
      <c r="Z14" s="91">
        <v>0.1093044960918753</v>
      </c>
      <c r="AA14" s="90">
        <v>174</v>
      </c>
      <c r="AB14" s="87">
        <v>31997</v>
      </c>
      <c r="AC14" s="88">
        <v>14339</v>
      </c>
      <c r="AD14" s="89">
        <v>4363.7265956318925</v>
      </c>
      <c r="AE14" s="90">
        <f t="shared" si="1"/>
        <v>50873.726595631895</v>
      </c>
      <c r="AF14" s="91">
        <v>0.1093044960918753</v>
      </c>
      <c r="AG14" s="90">
        <v>135</v>
      </c>
      <c r="AH14" s="87">
        <v>12467</v>
      </c>
      <c r="AI14" s="88">
        <v>17794</v>
      </c>
      <c r="AJ14" s="92">
        <v>21288</v>
      </c>
      <c r="AK14" s="89">
        <v>5419</v>
      </c>
      <c r="AL14" s="90">
        <f t="shared" si="2"/>
        <v>57103</v>
      </c>
      <c r="AM14" s="91">
        <v>0.1093044960918753</v>
      </c>
      <c r="AN14" s="90">
        <v>120</v>
      </c>
      <c r="AO14" s="87">
        <v>2643</v>
      </c>
      <c r="AP14" s="88">
        <v>19770</v>
      </c>
      <c r="AQ14" s="92">
        <v>30949</v>
      </c>
      <c r="AR14" s="89">
        <v>5450</v>
      </c>
      <c r="AS14" s="90">
        <f t="shared" si="3"/>
        <v>58932</v>
      </c>
      <c r="AT14" s="91">
        <v>0.1093044960918753</v>
      </c>
      <c r="AU14" s="90">
        <v>30</v>
      </c>
      <c r="AV14" s="87">
        <v>1322</v>
      </c>
      <c r="AW14" s="88">
        <v>23733</v>
      </c>
      <c r="AX14" s="92">
        <v>33411</v>
      </c>
      <c r="AY14" s="89">
        <v>6848</v>
      </c>
      <c r="AZ14" s="90">
        <f t="shared" si="4"/>
        <v>65344</v>
      </c>
      <c r="BA14" s="91">
        <v>0.1093044960918753</v>
      </c>
      <c r="BB14" s="90">
        <v>16</v>
      </c>
      <c r="BC14" s="87">
        <v>671</v>
      </c>
      <c r="BD14" s="88">
        <v>25771</v>
      </c>
      <c r="BE14" s="92">
        <v>35902</v>
      </c>
      <c r="BF14" s="89">
        <v>6935</v>
      </c>
      <c r="BG14" s="90">
        <f t="shared" si="5"/>
        <v>69295</v>
      </c>
      <c r="BH14" s="91">
        <v>0.1093044960918753</v>
      </c>
      <c r="BI14" s="90">
        <v>8</v>
      </c>
      <c r="BJ14" s="87">
        <v>476</v>
      </c>
      <c r="BK14" s="88">
        <v>25547</v>
      </c>
      <c r="BL14" s="92">
        <v>33732</v>
      </c>
      <c r="BM14" s="89">
        <v>7590</v>
      </c>
      <c r="BN14" s="90">
        <f t="shared" si="6"/>
        <v>67353</v>
      </c>
      <c r="BO14" s="91">
        <v>0.1093044960918753</v>
      </c>
      <c r="BP14" s="90">
        <v>0</v>
      </c>
      <c r="BQ14" s="87">
        <v>85</v>
      </c>
      <c r="BR14" s="88">
        <v>15402</v>
      </c>
      <c r="BS14" s="92">
        <v>25096</v>
      </c>
      <c r="BT14" s="89">
        <v>5731</v>
      </c>
      <c r="BU14" s="90">
        <f t="shared" si="7"/>
        <v>46314</v>
      </c>
      <c r="BV14" s="91">
        <v>0.1093044960918753</v>
      </c>
    </row>
    <row r="15" spans="1:74" x14ac:dyDescent="0.2">
      <c r="A15" s="84">
        <v>10</v>
      </c>
      <c r="B15" s="85" t="s">
        <v>106</v>
      </c>
      <c r="C15" s="90">
        <v>93</v>
      </c>
      <c r="D15" s="87">
        <v>4709</v>
      </c>
      <c r="E15" s="88">
        <v>1203</v>
      </c>
      <c r="F15" s="89">
        <v>797</v>
      </c>
      <c r="G15" s="90">
        <v>6802</v>
      </c>
      <c r="H15" s="91">
        <v>1.8448803350185519E-2</v>
      </c>
      <c r="I15" s="90">
        <v>88</v>
      </c>
      <c r="J15" s="87">
        <v>4575</v>
      </c>
      <c r="K15" s="88">
        <v>1331</v>
      </c>
      <c r="L15" s="89">
        <v>896</v>
      </c>
      <c r="M15" s="90">
        <v>6890</v>
      </c>
      <c r="N15" s="91">
        <v>1.7279473540335908E-2</v>
      </c>
      <c r="O15" s="90">
        <v>69</v>
      </c>
      <c r="P15" s="87">
        <v>4802</v>
      </c>
      <c r="Q15" s="88">
        <v>1481</v>
      </c>
      <c r="R15" s="89">
        <v>839</v>
      </c>
      <c r="S15" s="90">
        <v>7191</v>
      </c>
      <c r="T15" s="91">
        <v>1.7342378734785325E-2</v>
      </c>
      <c r="U15" s="90">
        <v>59</v>
      </c>
      <c r="V15" s="87">
        <v>4661</v>
      </c>
      <c r="W15" s="88">
        <v>1483</v>
      </c>
      <c r="X15" s="89">
        <v>1072</v>
      </c>
      <c r="Y15" s="90">
        <f t="shared" si="0"/>
        <v>7275</v>
      </c>
      <c r="Z15" s="91">
        <v>1.7342378734785325E-2</v>
      </c>
      <c r="AA15" s="90">
        <v>30</v>
      </c>
      <c r="AB15" s="87">
        <v>4809</v>
      </c>
      <c r="AC15" s="88">
        <v>1576</v>
      </c>
      <c r="AD15" s="89">
        <v>896.07752862595441</v>
      </c>
      <c r="AE15" s="90">
        <f t="shared" si="1"/>
        <v>7311.0775286259541</v>
      </c>
      <c r="AF15" s="91">
        <v>1.7342378734785325E-2</v>
      </c>
      <c r="AG15" s="90">
        <v>18</v>
      </c>
      <c r="AH15" s="87">
        <v>1950</v>
      </c>
      <c r="AI15" s="88">
        <v>1877</v>
      </c>
      <c r="AJ15" s="92">
        <v>3284</v>
      </c>
      <c r="AK15" s="89">
        <v>1236</v>
      </c>
      <c r="AL15" s="90">
        <f t="shared" si="2"/>
        <v>8365</v>
      </c>
      <c r="AM15" s="91">
        <v>1.7342378734785325E-2</v>
      </c>
      <c r="AN15" s="90">
        <v>29</v>
      </c>
      <c r="AO15" s="87">
        <v>442</v>
      </c>
      <c r="AP15" s="88">
        <v>2186</v>
      </c>
      <c r="AQ15" s="92">
        <v>5043</v>
      </c>
      <c r="AR15" s="89">
        <v>1214</v>
      </c>
      <c r="AS15" s="90">
        <f t="shared" si="3"/>
        <v>8914</v>
      </c>
      <c r="AT15" s="91">
        <v>1.7342378734785325E-2</v>
      </c>
      <c r="AU15" s="90">
        <v>4</v>
      </c>
      <c r="AV15" s="87">
        <v>281</v>
      </c>
      <c r="AW15" s="88">
        <v>2932</v>
      </c>
      <c r="AX15" s="92">
        <v>5535</v>
      </c>
      <c r="AY15" s="89">
        <v>1460</v>
      </c>
      <c r="AZ15" s="90">
        <f t="shared" si="4"/>
        <v>10212</v>
      </c>
      <c r="BA15" s="91">
        <v>1.7342378734785325E-2</v>
      </c>
      <c r="BB15" s="90">
        <v>1</v>
      </c>
      <c r="BC15" s="87">
        <v>171</v>
      </c>
      <c r="BD15" s="88">
        <v>3652</v>
      </c>
      <c r="BE15" s="92">
        <v>6234</v>
      </c>
      <c r="BF15" s="89">
        <v>1459</v>
      </c>
      <c r="BG15" s="90">
        <f t="shared" si="5"/>
        <v>11517</v>
      </c>
      <c r="BH15" s="91">
        <v>1.7342378734785325E-2</v>
      </c>
      <c r="BI15" s="90">
        <v>0</v>
      </c>
      <c r="BJ15" s="87">
        <v>143</v>
      </c>
      <c r="BK15" s="88">
        <v>3981</v>
      </c>
      <c r="BL15" s="92">
        <v>6260</v>
      </c>
      <c r="BM15" s="89">
        <v>1589</v>
      </c>
      <c r="BN15" s="90">
        <f t="shared" si="6"/>
        <v>11973</v>
      </c>
      <c r="BO15" s="91">
        <v>1.7342378734785325E-2</v>
      </c>
      <c r="BP15" s="90">
        <v>0</v>
      </c>
      <c r="BQ15" s="87">
        <v>40</v>
      </c>
      <c r="BR15" s="88">
        <v>4509</v>
      </c>
      <c r="BS15" s="92">
        <v>5548</v>
      </c>
      <c r="BT15" s="89">
        <v>1293</v>
      </c>
      <c r="BU15" s="90">
        <f t="shared" si="7"/>
        <v>11390</v>
      </c>
      <c r="BV15" s="91">
        <v>1.7342378734785325E-2</v>
      </c>
    </row>
    <row r="16" spans="1:74" x14ac:dyDescent="0.2">
      <c r="A16" s="84">
        <v>11</v>
      </c>
      <c r="B16" s="85" t="s">
        <v>107</v>
      </c>
      <c r="C16" s="90">
        <v>126</v>
      </c>
      <c r="D16" s="87">
        <v>3758</v>
      </c>
      <c r="E16" s="88">
        <v>1452</v>
      </c>
      <c r="F16" s="89">
        <v>904</v>
      </c>
      <c r="G16" s="90">
        <v>6240</v>
      </c>
      <c r="H16" s="91">
        <v>1.6924512335365721E-2</v>
      </c>
      <c r="I16" s="90">
        <v>98</v>
      </c>
      <c r="J16" s="87">
        <v>3808</v>
      </c>
      <c r="K16" s="88">
        <v>1409</v>
      </c>
      <c r="L16" s="89">
        <v>972</v>
      </c>
      <c r="M16" s="90">
        <v>6287</v>
      </c>
      <c r="N16" s="91">
        <v>1.576720611728474E-2</v>
      </c>
      <c r="O16" s="90">
        <v>75</v>
      </c>
      <c r="P16" s="87">
        <v>3696</v>
      </c>
      <c r="Q16" s="88">
        <v>1588</v>
      </c>
      <c r="R16" s="89">
        <v>983</v>
      </c>
      <c r="S16" s="90">
        <v>6342</v>
      </c>
      <c r="T16" s="91">
        <v>1.5294863848700949E-2</v>
      </c>
      <c r="U16" s="90">
        <v>47</v>
      </c>
      <c r="V16" s="87">
        <v>3912</v>
      </c>
      <c r="W16" s="88">
        <v>1609</v>
      </c>
      <c r="X16" s="89">
        <v>1109</v>
      </c>
      <c r="Y16" s="90">
        <f t="shared" si="0"/>
        <v>6677</v>
      </c>
      <c r="Z16" s="91">
        <v>1.5294863848700949E-2</v>
      </c>
      <c r="AA16" s="90">
        <v>55</v>
      </c>
      <c r="AB16" s="87">
        <v>4195</v>
      </c>
      <c r="AC16" s="88">
        <v>2077</v>
      </c>
      <c r="AD16" s="89">
        <v>950.38525763358803</v>
      </c>
      <c r="AE16" s="90">
        <f t="shared" si="1"/>
        <v>7277.3852576335885</v>
      </c>
      <c r="AF16" s="91">
        <v>1.5294863848700949E-2</v>
      </c>
      <c r="AG16" s="90">
        <v>23</v>
      </c>
      <c r="AH16" s="87">
        <v>1723</v>
      </c>
      <c r="AI16" s="88">
        <v>2575</v>
      </c>
      <c r="AJ16" s="92">
        <v>2688</v>
      </c>
      <c r="AK16" s="89">
        <v>1161</v>
      </c>
      <c r="AL16" s="90">
        <f t="shared" si="2"/>
        <v>8170</v>
      </c>
      <c r="AM16" s="91">
        <v>1.5294863848700949E-2</v>
      </c>
      <c r="AN16" s="90">
        <v>18</v>
      </c>
      <c r="AO16" s="87">
        <v>478</v>
      </c>
      <c r="AP16" s="88">
        <v>3658</v>
      </c>
      <c r="AQ16" s="92">
        <v>4382</v>
      </c>
      <c r="AR16" s="89">
        <v>1097</v>
      </c>
      <c r="AS16" s="90">
        <f t="shared" si="3"/>
        <v>9633</v>
      </c>
      <c r="AT16" s="91">
        <v>1.5294863848700949E-2</v>
      </c>
      <c r="AU16" s="90">
        <v>9</v>
      </c>
      <c r="AV16" s="87">
        <v>308</v>
      </c>
      <c r="AW16" s="88">
        <v>5490</v>
      </c>
      <c r="AX16" s="92">
        <v>5221</v>
      </c>
      <c r="AY16" s="89">
        <v>1431</v>
      </c>
      <c r="AZ16" s="90">
        <f t="shared" si="4"/>
        <v>12459</v>
      </c>
      <c r="BA16" s="91">
        <v>1.5294863848700949E-2</v>
      </c>
      <c r="BB16" s="90">
        <v>4</v>
      </c>
      <c r="BC16" s="87">
        <v>119</v>
      </c>
      <c r="BD16" s="88">
        <v>6078</v>
      </c>
      <c r="BE16" s="92">
        <v>5632</v>
      </c>
      <c r="BF16" s="89">
        <v>1381</v>
      </c>
      <c r="BG16" s="90">
        <f t="shared" si="5"/>
        <v>13214</v>
      </c>
      <c r="BH16" s="91">
        <v>1.5294863848700949E-2</v>
      </c>
      <c r="BI16" s="90">
        <v>0</v>
      </c>
      <c r="BJ16" s="87">
        <v>87</v>
      </c>
      <c r="BK16" s="88">
        <v>7183</v>
      </c>
      <c r="BL16" s="92">
        <v>5107</v>
      </c>
      <c r="BM16" s="89">
        <v>1385</v>
      </c>
      <c r="BN16" s="90">
        <f t="shared" si="6"/>
        <v>13762</v>
      </c>
      <c r="BO16" s="91">
        <v>1.5294863848700949E-2</v>
      </c>
      <c r="BP16" s="90">
        <v>0</v>
      </c>
      <c r="BQ16" s="87">
        <v>20</v>
      </c>
      <c r="BR16" s="88">
        <v>4892</v>
      </c>
      <c r="BS16" s="92">
        <v>3925</v>
      </c>
      <c r="BT16" s="89">
        <v>1074</v>
      </c>
      <c r="BU16" s="90">
        <f t="shared" si="7"/>
        <v>9911</v>
      </c>
      <c r="BV16" s="91">
        <v>1.5294863848700949E-2</v>
      </c>
    </row>
    <row r="17" spans="1:74" x14ac:dyDescent="0.2">
      <c r="A17" s="84">
        <v>12</v>
      </c>
      <c r="B17" s="85" t="s">
        <v>108</v>
      </c>
      <c r="C17" s="90">
        <v>83</v>
      </c>
      <c r="D17" s="87">
        <v>2673</v>
      </c>
      <c r="E17" s="88">
        <v>1042</v>
      </c>
      <c r="F17" s="89">
        <v>694</v>
      </c>
      <c r="G17" s="90">
        <v>4492</v>
      </c>
      <c r="H17" s="91">
        <v>1.2183479072189555E-2</v>
      </c>
      <c r="I17" s="90">
        <v>72</v>
      </c>
      <c r="J17" s="87">
        <v>2790</v>
      </c>
      <c r="K17" s="88">
        <v>1071</v>
      </c>
      <c r="L17" s="89">
        <v>852</v>
      </c>
      <c r="M17" s="90">
        <v>4785</v>
      </c>
      <c r="N17" s="91">
        <v>1.2000331043614997E-2</v>
      </c>
      <c r="O17" s="90">
        <v>68</v>
      </c>
      <c r="P17" s="87">
        <v>2772</v>
      </c>
      <c r="Q17" s="88">
        <v>1182</v>
      </c>
      <c r="R17" s="89">
        <v>819</v>
      </c>
      <c r="S17" s="90">
        <v>4841</v>
      </c>
      <c r="T17" s="91">
        <v>1.1674934703809729E-2</v>
      </c>
      <c r="U17" s="90">
        <v>33</v>
      </c>
      <c r="V17" s="87">
        <v>2821</v>
      </c>
      <c r="W17" s="88">
        <v>1229</v>
      </c>
      <c r="X17" s="89">
        <v>940</v>
      </c>
      <c r="Y17" s="90">
        <f t="shared" si="0"/>
        <v>5023</v>
      </c>
      <c r="Z17" s="91">
        <v>1.1674934703809729E-2</v>
      </c>
      <c r="AA17" s="90">
        <v>33</v>
      </c>
      <c r="AB17" s="87">
        <v>3096</v>
      </c>
      <c r="AC17" s="88">
        <v>1391</v>
      </c>
      <c r="AD17" s="89">
        <v>781.42787849872786</v>
      </c>
      <c r="AE17" s="90">
        <f t="shared" si="1"/>
        <v>5301.4278784987282</v>
      </c>
      <c r="AF17" s="91">
        <v>1.1674934703809729E-2</v>
      </c>
      <c r="AG17" s="90">
        <v>25</v>
      </c>
      <c r="AH17" s="87">
        <v>1218</v>
      </c>
      <c r="AI17" s="88">
        <v>1858</v>
      </c>
      <c r="AJ17" s="92">
        <v>2042</v>
      </c>
      <c r="AK17" s="89">
        <v>1044</v>
      </c>
      <c r="AL17" s="90">
        <f t="shared" si="2"/>
        <v>6187</v>
      </c>
      <c r="AM17" s="91">
        <v>1.1674934703809729E-2</v>
      </c>
      <c r="AN17" s="90">
        <v>19</v>
      </c>
      <c r="AO17" s="87">
        <v>251</v>
      </c>
      <c r="AP17" s="88">
        <v>2273</v>
      </c>
      <c r="AQ17" s="92">
        <v>3421</v>
      </c>
      <c r="AR17" s="89">
        <v>1044</v>
      </c>
      <c r="AS17" s="90">
        <f t="shared" si="3"/>
        <v>7008</v>
      </c>
      <c r="AT17" s="91">
        <v>1.1674934703809729E-2</v>
      </c>
      <c r="AU17" s="90">
        <v>8</v>
      </c>
      <c r="AV17" s="87">
        <v>145</v>
      </c>
      <c r="AW17" s="88">
        <v>2640</v>
      </c>
      <c r="AX17" s="92">
        <v>3674</v>
      </c>
      <c r="AY17" s="89">
        <v>1288</v>
      </c>
      <c r="AZ17" s="90">
        <f t="shared" si="4"/>
        <v>7755</v>
      </c>
      <c r="BA17" s="91">
        <v>1.1674934703809729E-2</v>
      </c>
      <c r="BB17" s="90">
        <v>3</v>
      </c>
      <c r="BC17" s="87">
        <v>81</v>
      </c>
      <c r="BD17" s="88">
        <v>2971</v>
      </c>
      <c r="BE17" s="92">
        <v>3967</v>
      </c>
      <c r="BF17" s="89">
        <v>1393</v>
      </c>
      <c r="BG17" s="90">
        <f t="shared" si="5"/>
        <v>8415</v>
      </c>
      <c r="BH17" s="91">
        <v>1.1674934703809729E-2</v>
      </c>
      <c r="BI17" s="90">
        <v>1</v>
      </c>
      <c r="BJ17" s="87">
        <v>35</v>
      </c>
      <c r="BK17" s="88">
        <v>3484</v>
      </c>
      <c r="BL17" s="92">
        <v>3645</v>
      </c>
      <c r="BM17" s="89">
        <v>1351</v>
      </c>
      <c r="BN17" s="90">
        <f t="shared" si="6"/>
        <v>8516</v>
      </c>
      <c r="BO17" s="91">
        <v>1.1674934703809729E-2</v>
      </c>
      <c r="BP17" s="90">
        <v>0</v>
      </c>
      <c r="BQ17" s="87">
        <v>3</v>
      </c>
      <c r="BR17" s="88">
        <v>2163</v>
      </c>
      <c r="BS17" s="92">
        <v>2578</v>
      </c>
      <c r="BT17" s="89">
        <v>1046</v>
      </c>
      <c r="BU17" s="90">
        <f t="shared" si="7"/>
        <v>5790</v>
      </c>
      <c r="BV17" s="91">
        <v>1.1674934703809729E-2</v>
      </c>
    </row>
    <row r="18" spans="1:74" x14ac:dyDescent="0.2">
      <c r="A18" s="84">
        <v>13</v>
      </c>
      <c r="B18" s="85" t="s">
        <v>109</v>
      </c>
      <c r="C18" s="90">
        <v>24</v>
      </c>
      <c r="D18" s="87">
        <v>351</v>
      </c>
      <c r="E18" s="88">
        <v>350</v>
      </c>
      <c r="F18" s="89">
        <v>64</v>
      </c>
      <c r="G18" s="90">
        <v>789</v>
      </c>
      <c r="H18" s="91">
        <v>2.1399743962505695E-3</v>
      </c>
      <c r="I18" s="90">
        <v>14</v>
      </c>
      <c r="J18" s="87">
        <v>383</v>
      </c>
      <c r="K18" s="88">
        <v>307</v>
      </c>
      <c r="L18" s="89">
        <v>51</v>
      </c>
      <c r="M18" s="90">
        <v>755</v>
      </c>
      <c r="N18" s="91">
        <v>1.8934691615317288E-3</v>
      </c>
      <c r="O18" s="90">
        <v>15</v>
      </c>
      <c r="P18" s="87">
        <v>456</v>
      </c>
      <c r="Q18" s="88">
        <v>334</v>
      </c>
      <c r="R18" s="89">
        <v>46</v>
      </c>
      <c r="S18" s="90">
        <v>851</v>
      </c>
      <c r="T18" s="91">
        <v>2.052338242706482E-3</v>
      </c>
      <c r="U18" s="90">
        <v>19</v>
      </c>
      <c r="V18" s="87">
        <v>483</v>
      </c>
      <c r="W18" s="88">
        <v>420</v>
      </c>
      <c r="X18" s="89">
        <v>58</v>
      </c>
      <c r="Y18" s="90">
        <f t="shared" si="0"/>
        <v>980</v>
      </c>
      <c r="Z18" s="91">
        <v>2.052338242706482E-3</v>
      </c>
      <c r="AA18" s="90">
        <v>15</v>
      </c>
      <c r="AB18" s="87">
        <v>571</v>
      </c>
      <c r="AC18" s="88">
        <v>461</v>
      </c>
      <c r="AD18" s="89">
        <v>74.421702714164567</v>
      </c>
      <c r="AE18" s="90">
        <f t="shared" si="1"/>
        <v>1121.4217027141647</v>
      </c>
      <c r="AF18" s="91">
        <v>2.052338242706482E-3</v>
      </c>
      <c r="AG18" s="90">
        <v>9</v>
      </c>
      <c r="AH18" s="87">
        <v>241</v>
      </c>
      <c r="AI18" s="88">
        <v>618</v>
      </c>
      <c r="AJ18" s="92">
        <v>381</v>
      </c>
      <c r="AK18" s="89">
        <v>54</v>
      </c>
      <c r="AL18" s="90">
        <f t="shared" si="2"/>
        <v>1303</v>
      </c>
      <c r="AM18" s="91">
        <v>2.052338242706482E-3</v>
      </c>
      <c r="AN18" s="90">
        <v>3</v>
      </c>
      <c r="AO18" s="87">
        <v>79</v>
      </c>
      <c r="AP18" s="88">
        <v>593</v>
      </c>
      <c r="AQ18" s="92">
        <v>638</v>
      </c>
      <c r="AR18" s="89">
        <v>56</v>
      </c>
      <c r="AS18" s="90">
        <f t="shared" si="3"/>
        <v>1369</v>
      </c>
      <c r="AT18" s="91">
        <v>2.052338242706482E-3</v>
      </c>
      <c r="AU18" s="90">
        <v>1</v>
      </c>
      <c r="AV18" s="87">
        <v>65</v>
      </c>
      <c r="AW18" s="88">
        <v>815</v>
      </c>
      <c r="AX18" s="92">
        <v>660</v>
      </c>
      <c r="AY18" s="89">
        <v>65</v>
      </c>
      <c r="AZ18" s="90">
        <f t="shared" si="4"/>
        <v>1606</v>
      </c>
      <c r="BA18" s="91">
        <v>2.052338242706482E-3</v>
      </c>
      <c r="BB18" s="90">
        <v>0</v>
      </c>
      <c r="BC18" s="87">
        <v>16</v>
      </c>
      <c r="BD18" s="88">
        <v>707</v>
      </c>
      <c r="BE18" s="92">
        <v>729</v>
      </c>
      <c r="BF18" s="89">
        <v>103</v>
      </c>
      <c r="BG18" s="90">
        <f t="shared" si="5"/>
        <v>1555</v>
      </c>
      <c r="BH18" s="91">
        <v>2.052338242706482E-3</v>
      </c>
      <c r="BI18" s="90">
        <v>0</v>
      </c>
      <c r="BJ18" s="87">
        <v>17</v>
      </c>
      <c r="BK18" s="88">
        <v>629</v>
      </c>
      <c r="BL18" s="92">
        <v>581</v>
      </c>
      <c r="BM18" s="89">
        <v>66</v>
      </c>
      <c r="BN18" s="90">
        <f t="shared" si="6"/>
        <v>1293</v>
      </c>
      <c r="BO18" s="91">
        <v>2.052338242706482E-3</v>
      </c>
      <c r="BP18" s="90">
        <v>0</v>
      </c>
      <c r="BQ18" s="87">
        <v>0</v>
      </c>
      <c r="BR18" s="88">
        <v>454</v>
      </c>
      <c r="BS18" s="92">
        <v>427</v>
      </c>
      <c r="BT18" s="89">
        <v>56</v>
      </c>
      <c r="BU18" s="90">
        <f t="shared" si="7"/>
        <v>937</v>
      </c>
      <c r="BV18" s="91">
        <v>2.052338242706482E-3</v>
      </c>
    </row>
    <row r="19" spans="1:74" x14ac:dyDescent="0.2">
      <c r="A19" s="84">
        <v>14</v>
      </c>
      <c r="B19" s="85" t="s">
        <v>110</v>
      </c>
      <c r="C19" s="90">
        <v>79</v>
      </c>
      <c r="D19" s="87">
        <v>2575</v>
      </c>
      <c r="E19" s="88">
        <v>2003</v>
      </c>
      <c r="F19" s="89">
        <v>600</v>
      </c>
      <c r="G19" s="90">
        <v>5257</v>
      </c>
      <c r="H19" s="91">
        <v>1.4258359190227179E-2</v>
      </c>
      <c r="I19" s="90">
        <v>67</v>
      </c>
      <c r="J19" s="87">
        <v>2808</v>
      </c>
      <c r="K19" s="88">
        <v>2175</v>
      </c>
      <c r="L19" s="89">
        <v>761</v>
      </c>
      <c r="M19" s="90">
        <v>5811</v>
      </c>
      <c r="N19" s="91">
        <v>1.4573442778358776E-2</v>
      </c>
      <c r="O19" s="90">
        <v>54</v>
      </c>
      <c r="P19" s="87">
        <v>2780</v>
      </c>
      <c r="Q19" s="88">
        <v>2272</v>
      </c>
      <c r="R19" s="89">
        <v>755</v>
      </c>
      <c r="S19" s="90">
        <v>5861</v>
      </c>
      <c r="T19" s="91">
        <v>1.4134846581084243E-2</v>
      </c>
      <c r="U19" s="90">
        <v>58</v>
      </c>
      <c r="V19" s="87">
        <v>2851</v>
      </c>
      <c r="W19" s="88">
        <v>2473</v>
      </c>
      <c r="X19" s="89">
        <v>848</v>
      </c>
      <c r="Y19" s="90">
        <f t="shared" si="0"/>
        <v>6230</v>
      </c>
      <c r="Z19" s="91">
        <v>1.4134846581084243E-2</v>
      </c>
      <c r="AA19" s="90">
        <v>28</v>
      </c>
      <c r="AB19" s="87">
        <v>3163</v>
      </c>
      <c r="AC19" s="88">
        <v>2469</v>
      </c>
      <c r="AD19" s="89">
        <v>812.60453774385087</v>
      </c>
      <c r="AE19" s="90">
        <f t="shared" si="1"/>
        <v>6472.6045377438513</v>
      </c>
      <c r="AF19" s="91">
        <v>1.4134846581084243E-2</v>
      </c>
      <c r="AG19" s="90">
        <v>18</v>
      </c>
      <c r="AH19" s="87">
        <v>1267</v>
      </c>
      <c r="AI19" s="88">
        <v>3093</v>
      </c>
      <c r="AJ19" s="92">
        <v>2007</v>
      </c>
      <c r="AK19" s="89">
        <v>864</v>
      </c>
      <c r="AL19" s="90">
        <f t="shared" si="2"/>
        <v>7249</v>
      </c>
      <c r="AM19" s="91">
        <v>1.4134846581084243E-2</v>
      </c>
      <c r="AN19" s="90">
        <v>14</v>
      </c>
      <c r="AO19" s="87">
        <v>291</v>
      </c>
      <c r="AP19" s="88">
        <v>3868</v>
      </c>
      <c r="AQ19" s="92">
        <v>3047</v>
      </c>
      <c r="AR19" s="89">
        <v>839</v>
      </c>
      <c r="AS19" s="90">
        <f t="shared" si="3"/>
        <v>8059</v>
      </c>
      <c r="AT19" s="91">
        <v>1.4134846581084243E-2</v>
      </c>
      <c r="AU19" s="90">
        <v>16</v>
      </c>
      <c r="AV19" s="87">
        <v>142</v>
      </c>
      <c r="AW19" s="88">
        <v>4648</v>
      </c>
      <c r="AX19" s="92">
        <v>3313</v>
      </c>
      <c r="AY19" s="89">
        <v>926</v>
      </c>
      <c r="AZ19" s="90">
        <f t="shared" si="4"/>
        <v>9045</v>
      </c>
      <c r="BA19" s="91">
        <v>1.4134846581084243E-2</v>
      </c>
      <c r="BB19" s="90">
        <v>5</v>
      </c>
      <c r="BC19" s="87">
        <v>86</v>
      </c>
      <c r="BD19" s="88">
        <v>4775</v>
      </c>
      <c r="BE19" s="92">
        <v>3157</v>
      </c>
      <c r="BF19" s="89">
        <v>846</v>
      </c>
      <c r="BG19" s="90">
        <f t="shared" si="5"/>
        <v>8869</v>
      </c>
      <c r="BH19" s="91">
        <v>1.4134846581084243E-2</v>
      </c>
      <c r="BI19" s="90">
        <v>2</v>
      </c>
      <c r="BJ19" s="87">
        <v>75</v>
      </c>
      <c r="BK19" s="88">
        <v>5814</v>
      </c>
      <c r="BL19" s="92">
        <v>3212</v>
      </c>
      <c r="BM19" s="89">
        <v>1012</v>
      </c>
      <c r="BN19" s="90">
        <f t="shared" si="6"/>
        <v>10115</v>
      </c>
      <c r="BO19" s="91">
        <v>1.4134846581084243E-2</v>
      </c>
      <c r="BP19" s="90">
        <v>0</v>
      </c>
      <c r="BQ19" s="87">
        <v>20</v>
      </c>
      <c r="BR19" s="88">
        <v>3377</v>
      </c>
      <c r="BS19" s="92">
        <v>2374</v>
      </c>
      <c r="BT19" s="89">
        <v>703</v>
      </c>
      <c r="BU19" s="90">
        <f t="shared" si="7"/>
        <v>6474</v>
      </c>
      <c r="BV19" s="91">
        <v>1.4134846581084243E-2</v>
      </c>
    </row>
    <row r="20" spans="1:74" x14ac:dyDescent="0.2">
      <c r="A20" s="84">
        <v>15</v>
      </c>
      <c r="B20" s="85" t="s">
        <v>111</v>
      </c>
      <c r="C20" s="90">
        <v>18</v>
      </c>
      <c r="D20" s="87">
        <v>303</v>
      </c>
      <c r="E20" s="88">
        <v>258</v>
      </c>
      <c r="F20" s="89">
        <v>42</v>
      </c>
      <c r="G20" s="90">
        <v>621</v>
      </c>
      <c r="H20" s="91">
        <v>1.684314448759954E-3</v>
      </c>
      <c r="I20" s="90">
        <v>16</v>
      </c>
      <c r="J20" s="87">
        <v>338</v>
      </c>
      <c r="K20" s="88">
        <v>258</v>
      </c>
      <c r="L20" s="89">
        <v>67</v>
      </c>
      <c r="M20" s="90">
        <v>679</v>
      </c>
      <c r="N20" s="91">
        <v>1.7028682922914488E-3</v>
      </c>
      <c r="O20" s="90">
        <v>13</v>
      </c>
      <c r="P20" s="87">
        <v>332</v>
      </c>
      <c r="Q20" s="88">
        <v>241</v>
      </c>
      <c r="R20" s="89">
        <v>69</v>
      </c>
      <c r="S20" s="90">
        <v>655</v>
      </c>
      <c r="T20" s="91">
        <v>1.5796492937400065E-3</v>
      </c>
      <c r="U20" s="90">
        <v>9</v>
      </c>
      <c r="V20" s="87">
        <v>341</v>
      </c>
      <c r="W20" s="88">
        <v>267</v>
      </c>
      <c r="X20" s="89">
        <v>108</v>
      </c>
      <c r="Y20" s="90">
        <f t="shared" si="0"/>
        <v>725</v>
      </c>
      <c r="Z20" s="91">
        <v>1.5796492937400065E-3</v>
      </c>
      <c r="AA20" s="90">
        <v>5</v>
      </c>
      <c r="AB20" s="87">
        <v>373</v>
      </c>
      <c r="AC20" s="88">
        <v>278</v>
      </c>
      <c r="AD20" s="89">
        <v>55.313427692960147</v>
      </c>
      <c r="AE20" s="90">
        <f t="shared" si="1"/>
        <v>711.3134276929602</v>
      </c>
      <c r="AF20" s="91">
        <v>1.5796492937400065E-3</v>
      </c>
      <c r="AG20" s="90">
        <v>7</v>
      </c>
      <c r="AH20" s="87">
        <v>162</v>
      </c>
      <c r="AI20" s="88">
        <v>313</v>
      </c>
      <c r="AJ20" s="92">
        <v>212</v>
      </c>
      <c r="AK20" s="89">
        <v>76</v>
      </c>
      <c r="AL20" s="90">
        <f t="shared" si="2"/>
        <v>770</v>
      </c>
      <c r="AM20" s="91">
        <v>1.5796492937400065E-3</v>
      </c>
      <c r="AN20" s="90">
        <v>7</v>
      </c>
      <c r="AO20" s="87">
        <v>49</v>
      </c>
      <c r="AP20" s="88">
        <v>354</v>
      </c>
      <c r="AQ20" s="92">
        <v>279</v>
      </c>
      <c r="AR20" s="89">
        <v>66</v>
      </c>
      <c r="AS20" s="90">
        <f t="shared" si="3"/>
        <v>755</v>
      </c>
      <c r="AT20" s="91">
        <v>1.5796492937400065E-3</v>
      </c>
      <c r="AU20" s="90">
        <v>6</v>
      </c>
      <c r="AV20" s="87">
        <v>33</v>
      </c>
      <c r="AW20" s="88">
        <v>473</v>
      </c>
      <c r="AX20" s="92">
        <v>314</v>
      </c>
      <c r="AY20" s="89">
        <v>119</v>
      </c>
      <c r="AZ20" s="90">
        <f t="shared" si="4"/>
        <v>945</v>
      </c>
      <c r="BA20" s="91">
        <v>1.5796492937400065E-3</v>
      </c>
      <c r="BB20" s="90">
        <v>0</v>
      </c>
      <c r="BC20" s="87">
        <v>16</v>
      </c>
      <c r="BD20" s="88">
        <v>437</v>
      </c>
      <c r="BE20" s="92">
        <v>381</v>
      </c>
      <c r="BF20" s="89">
        <v>95</v>
      </c>
      <c r="BG20" s="90">
        <f t="shared" si="5"/>
        <v>929</v>
      </c>
      <c r="BH20" s="91">
        <v>1.5796492937400065E-3</v>
      </c>
      <c r="BI20" s="90">
        <v>0</v>
      </c>
      <c r="BJ20" s="87">
        <v>4</v>
      </c>
      <c r="BK20" s="88">
        <v>573</v>
      </c>
      <c r="BL20" s="92">
        <v>403</v>
      </c>
      <c r="BM20" s="89">
        <v>121</v>
      </c>
      <c r="BN20" s="90">
        <f t="shared" si="6"/>
        <v>1101</v>
      </c>
      <c r="BO20" s="91">
        <v>1.5796492937400065E-3</v>
      </c>
      <c r="BP20" s="90">
        <v>0</v>
      </c>
      <c r="BQ20" s="87">
        <v>0</v>
      </c>
      <c r="BR20" s="88">
        <v>383</v>
      </c>
      <c r="BS20" s="92">
        <v>257</v>
      </c>
      <c r="BT20" s="89">
        <v>84</v>
      </c>
      <c r="BU20" s="90">
        <f t="shared" si="7"/>
        <v>724</v>
      </c>
      <c r="BV20" s="91">
        <v>1.5796492937400065E-3</v>
      </c>
    </row>
    <row r="21" spans="1:74" x14ac:dyDescent="0.2">
      <c r="A21" s="84">
        <v>16</v>
      </c>
      <c r="B21" s="85" t="s">
        <v>112</v>
      </c>
      <c r="C21" s="90">
        <v>278</v>
      </c>
      <c r="D21" s="87">
        <v>9312</v>
      </c>
      <c r="E21" s="88">
        <v>4594</v>
      </c>
      <c r="F21" s="89">
        <v>1138</v>
      </c>
      <c r="G21" s="90">
        <v>15322</v>
      </c>
      <c r="H21" s="91">
        <v>4.1557272115781023E-2</v>
      </c>
      <c r="I21" s="90">
        <v>239</v>
      </c>
      <c r="J21" s="87">
        <v>9554</v>
      </c>
      <c r="K21" s="88">
        <v>4839</v>
      </c>
      <c r="L21" s="89">
        <v>1269</v>
      </c>
      <c r="M21" s="90">
        <v>15901</v>
      </c>
      <c r="N21" s="91">
        <v>3.987821607618016E-2</v>
      </c>
      <c r="O21" s="90">
        <v>192</v>
      </c>
      <c r="P21" s="87">
        <v>9200</v>
      </c>
      <c r="Q21" s="88">
        <v>4820</v>
      </c>
      <c r="R21" s="89">
        <v>1190</v>
      </c>
      <c r="S21" s="90">
        <v>15402</v>
      </c>
      <c r="T21" s="91">
        <v>3.7144669346845162E-2</v>
      </c>
      <c r="U21" s="90">
        <v>129</v>
      </c>
      <c r="V21" s="87">
        <v>8684</v>
      </c>
      <c r="W21" s="88">
        <v>4708</v>
      </c>
      <c r="X21" s="89">
        <v>1436</v>
      </c>
      <c r="Y21" s="90">
        <f t="shared" si="0"/>
        <v>14957</v>
      </c>
      <c r="Z21" s="91">
        <v>3.7144669346845162E-2</v>
      </c>
      <c r="AA21" s="90">
        <v>82</v>
      </c>
      <c r="AB21" s="87">
        <v>8569</v>
      </c>
      <c r="AC21" s="88">
        <v>4530</v>
      </c>
      <c r="AD21" s="89">
        <v>1194.7700381679392</v>
      </c>
      <c r="AE21" s="90">
        <f t="shared" si="1"/>
        <v>14375.770038167939</v>
      </c>
      <c r="AF21" s="91">
        <v>3.7144669346845162E-2</v>
      </c>
      <c r="AG21" s="90">
        <v>86</v>
      </c>
      <c r="AH21" s="87">
        <v>3296</v>
      </c>
      <c r="AI21" s="88">
        <v>5317</v>
      </c>
      <c r="AJ21" s="92">
        <v>5438</v>
      </c>
      <c r="AK21" s="89">
        <v>1487</v>
      </c>
      <c r="AL21" s="90">
        <f t="shared" si="2"/>
        <v>15624</v>
      </c>
      <c r="AM21" s="91">
        <v>3.7144669346845162E-2</v>
      </c>
      <c r="AN21" s="90">
        <v>73</v>
      </c>
      <c r="AO21" s="87">
        <v>827</v>
      </c>
      <c r="AP21" s="88">
        <v>5486</v>
      </c>
      <c r="AQ21" s="92">
        <v>7921</v>
      </c>
      <c r="AR21" s="89">
        <v>1415</v>
      </c>
      <c r="AS21" s="90">
        <f t="shared" si="3"/>
        <v>15722</v>
      </c>
      <c r="AT21" s="91">
        <v>3.7144669346845162E-2</v>
      </c>
      <c r="AU21" s="90">
        <v>34</v>
      </c>
      <c r="AV21" s="87">
        <v>403</v>
      </c>
      <c r="AW21" s="88">
        <v>6147</v>
      </c>
      <c r="AX21" s="92">
        <v>8744</v>
      </c>
      <c r="AY21" s="89">
        <v>1695</v>
      </c>
      <c r="AZ21" s="90">
        <f t="shared" si="4"/>
        <v>17023</v>
      </c>
      <c r="BA21" s="91">
        <v>3.7144669346845162E-2</v>
      </c>
      <c r="BB21" s="90">
        <v>9</v>
      </c>
      <c r="BC21" s="87">
        <v>199</v>
      </c>
      <c r="BD21" s="88">
        <v>7282</v>
      </c>
      <c r="BE21" s="92">
        <v>9541</v>
      </c>
      <c r="BF21" s="89">
        <v>1562</v>
      </c>
      <c r="BG21" s="90">
        <f t="shared" si="5"/>
        <v>18593</v>
      </c>
      <c r="BH21" s="91">
        <v>3.7144669346845162E-2</v>
      </c>
      <c r="BI21" s="90">
        <v>8</v>
      </c>
      <c r="BJ21" s="87">
        <v>160</v>
      </c>
      <c r="BK21" s="88">
        <v>7961</v>
      </c>
      <c r="BL21" s="92">
        <v>9456</v>
      </c>
      <c r="BM21" s="89">
        <v>1625</v>
      </c>
      <c r="BN21" s="90">
        <f t="shared" si="6"/>
        <v>19210</v>
      </c>
      <c r="BO21" s="91">
        <v>3.7144669346845162E-2</v>
      </c>
      <c r="BP21" s="90">
        <v>3</v>
      </c>
      <c r="BQ21" s="87">
        <v>36</v>
      </c>
      <c r="BR21" s="88">
        <v>5778</v>
      </c>
      <c r="BS21" s="92">
        <v>7126</v>
      </c>
      <c r="BT21" s="89">
        <v>1127</v>
      </c>
      <c r="BU21" s="90">
        <f t="shared" si="7"/>
        <v>14070</v>
      </c>
      <c r="BV21" s="91">
        <v>3.7144669346845162E-2</v>
      </c>
    </row>
    <row r="22" spans="1:74" x14ac:dyDescent="0.2">
      <c r="A22" s="84">
        <v>17</v>
      </c>
      <c r="B22" s="85" t="s">
        <v>113</v>
      </c>
      <c r="C22" s="90">
        <v>25</v>
      </c>
      <c r="D22" s="87">
        <v>1260</v>
      </c>
      <c r="E22" s="88">
        <v>279</v>
      </c>
      <c r="F22" s="89">
        <v>377</v>
      </c>
      <c r="G22" s="90">
        <v>1941</v>
      </c>
      <c r="H22" s="91">
        <v>5.2644997504719335E-3</v>
      </c>
      <c r="I22" s="90">
        <v>33</v>
      </c>
      <c r="J22" s="87">
        <v>1180</v>
      </c>
      <c r="K22" s="88">
        <v>236</v>
      </c>
      <c r="L22" s="89">
        <v>451</v>
      </c>
      <c r="M22" s="90">
        <v>1900</v>
      </c>
      <c r="N22" s="91">
        <v>4.7650217310069992E-3</v>
      </c>
      <c r="O22" s="90">
        <v>19</v>
      </c>
      <c r="P22" s="87">
        <v>1194</v>
      </c>
      <c r="Q22" s="88">
        <v>257</v>
      </c>
      <c r="R22" s="89">
        <v>414</v>
      </c>
      <c r="S22" s="90">
        <v>1884</v>
      </c>
      <c r="T22" s="91">
        <v>4.5436019380246905E-3</v>
      </c>
      <c r="U22" s="90">
        <v>7</v>
      </c>
      <c r="V22" s="87">
        <v>1238</v>
      </c>
      <c r="W22" s="88">
        <v>298</v>
      </c>
      <c r="X22" s="89">
        <v>521</v>
      </c>
      <c r="Y22" s="90">
        <f t="shared" si="0"/>
        <v>2064</v>
      </c>
      <c r="Z22" s="91">
        <v>4.5436019380246905E-3</v>
      </c>
      <c r="AA22" s="90">
        <v>19</v>
      </c>
      <c r="AB22" s="87">
        <v>1248</v>
      </c>
      <c r="AC22" s="88">
        <v>286</v>
      </c>
      <c r="AD22" s="89">
        <v>432.4504346904157</v>
      </c>
      <c r="AE22" s="90">
        <f t="shared" si="1"/>
        <v>1985.4504346904157</v>
      </c>
      <c r="AF22" s="91">
        <v>4.5436019380246905E-3</v>
      </c>
      <c r="AG22" s="90">
        <v>14</v>
      </c>
      <c r="AH22" s="87">
        <v>447</v>
      </c>
      <c r="AI22" s="88">
        <v>340</v>
      </c>
      <c r="AJ22" s="92">
        <v>746</v>
      </c>
      <c r="AK22" s="89">
        <v>491</v>
      </c>
      <c r="AL22" s="90">
        <f t="shared" si="2"/>
        <v>2038</v>
      </c>
      <c r="AM22" s="91">
        <v>4.5436019380246905E-3</v>
      </c>
      <c r="AN22" s="90">
        <v>3</v>
      </c>
      <c r="AO22" s="87">
        <v>124</v>
      </c>
      <c r="AP22" s="88">
        <v>384</v>
      </c>
      <c r="AQ22" s="92">
        <v>1243</v>
      </c>
      <c r="AR22" s="89">
        <v>461</v>
      </c>
      <c r="AS22" s="90">
        <f t="shared" si="3"/>
        <v>2215</v>
      </c>
      <c r="AT22" s="91">
        <v>4.5436019380246905E-3</v>
      </c>
      <c r="AU22" s="90">
        <v>1</v>
      </c>
      <c r="AV22" s="87">
        <v>75</v>
      </c>
      <c r="AW22" s="88">
        <v>493</v>
      </c>
      <c r="AX22" s="92">
        <v>1438</v>
      </c>
      <c r="AY22" s="89">
        <v>588</v>
      </c>
      <c r="AZ22" s="90">
        <f t="shared" si="4"/>
        <v>2595</v>
      </c>
      <c r="BA22" s="91">
        <v>4.5436019380246905E-3</v>
      </c>
      <c r="BB22" s="90">
        <v>0</v>
      </c>
      <c r="BC22" s="87">
        <v>30</v>
      </c>
      <c r="BD22" s="88">
        <v>593</v>
      </c>
      <c r="BE22" s="92">
        <v>1368</v>
      </c>
      <c r="BF22" s="89">
        <v>632</v>
      </c>
      <c r="BG22" s="90">
        <f t="shared" si="5"/>
        <v>2623</v>
      </c>
      <c r="BH22" s="91">
        <v>4.5436019380246905E-3</v>
      </c>
      <c r="BI22" s="90">
        <v>0</v>
      </c>
      <c r="BJ22" s="87">
        <v>17</v>
      </c>
      <c r="BK22" s="88">
        <v>653</v>
      </c>
      <c r="BL22" s="92">
        <v>1383</v>
      </c>
      <c r="BM22" s="89">
        <v>595</v>
      </c>
      <c r="BN22" s="90">
        <f t="shared" si="6"/>
        <v>2648</v>
      </c>
      <c r="BO22" s="91">
        <v>4.5436019380246905E-3</v>
      </c>
      <c r="BP22" s="90">
        <v>0</v>
      </c>
      <c r="BQ22" s="87">
        <v>5</v>
      </c>
      <c r="BR22" s="88">
        <v>412</v>
      </c>
      <c r="BS22" s="92">
        <v>1109</v>
      </c>
      <c r="BT22" s="89">
        <v>414</v>
      </c>
      <c r="BU22" s="90">
        <f t="shared" si="7"/>
        <v>1940</v>
      </c>
      <c r="BV22" s="91">
        <v>4.5436019380246905E-3</v>
      </c>
    </row>
    <row r="23" spans="1:74" x14ac:dyDescent="0.2">
      <c r="A23" s="84">
        <v>18</v>
      </c>
      <c r="B23" s="85" t="s">
        <v>114</v>
      </c>
      <c r="C23" s="90">
        <v>67</v>
      </c>
      <c r="D23" s="87">
        <v>3030</v>
      </c>
      <c r="E23" s="88">
        <v>1467</v>
      </c>
      <c r="F23" s="89">
        <v>900</v>
      </c>
      <c r="G23" s="90">
        <v>5464</v>
      </c>
      <c r="H23" s="91">
        <v>1.4819797339813831E-2</v>
      </c>
      <c r="I23" s="90">
        <v>57</v>
      </c>
      <c r="J23" s="87">
        <v>2938</v>
      </c>
      <c r="K23" s="88">
        <v>1622</v>
      </c>
      <c r="L23" s="89">
        <v>990</v>
      </c>
      <c r="M23" s="90">
        <v>5607</v>
      </c>
      <c r="N23" s="91">
        <v>1.4061829918819078E-2</v>
      </c>
      <c r="O23" s="90">
        <v>49</v>
      </c>
      <c r="P23" s="87">
        <v>3087</v>
      </c>
      <c r="Q23" s="88">
        <v>1747</v>
      </c>
      <c r="R23" s="89">
        <v>1052</v>
      </c>
      <c r="S23" s="90">
        <v>5935</v>
      </c>
      <c r="T23" s="91">
        <v>1.4313310776102197E-2</v>
      </c>
      <c r="U23" s="90">
        <v>42</v>
      </c>
      <c r="V23" s="87">
        <v>3138</v>
      </c>
      <c r="W23" s="88">
        <v>1869</v>
      </c>
      <c r="X23" s="89">
        <v>1289</v>
      </c>
      <c r="Y23" s="90">
        <f t="shared" si="0"/>
        <v>6338</v>
      </c>
      <c r="Z23" s="91">
        <v>1.4313310776102197E-2</v>
      </c>
      <c r="AA23" s="90">
        <v>25</v>
      </c>
      <c r="AB23" s="87">
        <v>3448</v>
      </c>
      <c r="AC23" s="88">
        <v>1975</v>
      </c>
      <c r="AD23" s="89">
        <v>1086.154580152672</v>
      </c>
      <c r="AE23" s="90">
        <f t="shared" si="1"/>
        <v>6534.1545801526718</v>
      </c>
      <c r="AF23" s="91">
        <v>1.4313310776102197E-2</v>
      </c>
      <c r="AG23" s="90">
        <v>18</v>
      </c>
      <c r="AH23" s="87">
        <v>1396</v>
      </c>
      <c r="AI23" s="88">
        <v>2601</v>
      </c>
      <c r="AJ23" s="92">
        <v>2302</v>
      </c>
      <c r="AK23" s="89">
        <v>1317</v>
      </c>
      <c r="AL23" s="90">
        <f t="shared" si="2"/>
        <v>7634</v>
      </c>
      <c r="AM23" s="91">
        <v>1.4313310776102197E-2</v>
      </c>
      <c r="AN23" s="90">
        <v>14</v>
      </c>
      <c r="AO23" s="87">
        <v>318</v>
      </c>
      <c r="AP23" s="88">
        <v>3611</v>
      </c>
      <c r="AQ23" s="92">
        <v>3473</v>
      </c>
      <c r="AR23" s="89">
        <v>1180</v>
      </c>
      <c r="AS23" s="90">
        <f t="shared" si="3"/>
        <v>8596</v>
      </c>
      <c r="AT23" s="91">
        <v>1.4313310776102197E-2</v>
      </c>
      <c r="AU23" s="90">
        <v>11</v>
      </c>
      <c r="AV23" s="87">
        <v>171</v>
      </c>
      <c r="AW23" s="88">
        <v>5030</v>
      </c>
      <c r="AX23" s="92">
        <v>4342</v>
      </c>
      <c r="AY23" s="89">
        <v>1462</v>
      </c>
      <c r="AZ23" s="90">
        <f t="shared" si="4"/>
        <v>11016</v>
      </c>
      <c r="BA23" s="91">
        <v>1.4313310776102197E-2</v>
      </c>
      <c r="BB23" s="90">
        <v>2</v>
      </c>
      <c r="BC23" s="87">
        <v>120</v>
      </c>
      <c r="BD23" s="88">
        <v>5694</v>
      </c>
      <c r="BE23" s="92">
        <v>4573</v>
      </c>
      <c r="BF23" s="89">
        <v>1383</v>
      </c>
      <c r="BG23" s="90">
        <f t="shared" si="5"/>
        <v>11772</v>
      </c>
      <c r="BH23" s="91">
        <v>1.4313310776102197E-2</v>
      </c>
      <c r="BI23" s="90">
        <v>0</v>
      </c>
      <c r="BJ23" s="87">
        <v>81</v>
      </c>
      <c r="BK23" s="88">
        <v>6699</v>
      </c>
      <c r="BL23" s="92">
        <v>4741</v>
      </c>
      <c r="BM23" s="89">
        <v>1503</v>
      </c>
      <c r="BN23" s="90">
        <f t="shared" si="6"/>
        <v>13024</v>
      </c>
      <c r="BO23" s="91">
        <v>1.4313310776102197E-2</v>
      </c>
      <c r="BP23" s="90">
        <v>0</v>
      </c>
      <c r="BQ23" s="87">
        <v>12</v>
      </c>
      <c r="BR23" s="88">
        <v>3467</v>
      </c>
      <c r="BS23" s="92">
        <v>3184</v>
      </c>
      <c r="BT23" s="89">
        <v>1115</v>
      </c>
      <c r="BU23" s="90">
        <f t="shared" si="7"/>
        <v>7778</v>
      </c>
      <c r="BV23" s="91">
        <v>1.4313310776102197E-2</v>
      </c>
    </row>
    <row r="24" spans="1:74" x14ac:dyDescent="0.2">
      <c r="A24" s="84">
        <v>19</v>
      </c>
      <c r="B24" s="85" t="s">
        <v>115</v>
      </c>
      <c r="C24" s="90">
        <v>47</v>
      </c>
      <c r="D24" s="87">
        <v>1732</v>
      </c>
      <c r="E24" s="88">
        <v>600</v>
      </c>
      <c r="F24" s="89">
        <v>419</v>
      </c>
      <c r="G24" s="90">
        <v>2798</v>
      </c>
      <c r="H24" s="91">
        <v>7.5889079349925137E-3</v>
      </c>
      <c r="I24" s="90">
        <v>60</v>
      </c>
      <c r="J24" s="87">
        <v>1797</v>
      </c>
      <c r="K24" s="88">
        <v>564</v>
      </c>
      <c r="L24" s="89">
        <v>430</v>
      </c>
      <c r="M24" s="90">
        <v>2851</v>
      </c>
      <c r="N24" s="91">
        <v>7.1500405026847132E-3</v>
      </c>
      <c r="O24" s="90">
        <v>24</v>
      </c>
      <c r="P24" s="87">
        <v>1602</v>
      </c>
      <c r="Q24" s="88">
        <v>595</v>
      </c>
      <c r="R24" s="89">
        <v>409</v>
      </c>
      <c r="S24" s="90">
        <v>2630</v>
      </c>
      <c r="T24" s="91">
        <v>6.3427139580705611E-3</v>
      </c>
      <c r="U24" s="90">
        <v>12</v>
      </c>
      <c r="V24" s="87">
        <v>1607</v>
      </c>
      <c r="W24" s="88">
        <v>674</v>
      </c>
      <c r="X24" s="89">
        <v>427</v>
      </c>
      <c r="Y24" s="90">
        <f t="shared" si="0"/>
        <v>2720</v>
      </c>
      <c r="Z24" s="91">
        <v>6.3427139580705611E-3</v>
      </c>
      <c r="AA24" s="90">
        <v>13</v>
      </c>
      <c r="AB24" s="87">
        <v>1676</v>
      </c>
      <c r="AC24" s="88">
        <v>777</v>
      </c>
      <c r="AD24" s="89">
        <v>385.18259648006796</v>
      </c>
      <c r="AE24" s="90">
        <f t="shared" si="1"/>
        <v>2851.1825964800678</v>
      </c>
      <c r="AF24" s="91">
        <v>6.3427139580705611E-3</v>
      </c>
      <c r="AG24" s="90">
        <v>20</v>
      </c>
      <c r="AH24" s="87">
        <v>701</v>
      </c>
      <c r="AI24" s="88">
        <v>888</v>
      </c>
      <c r="AJ24" s="92">
        <v>1103</v>
      </c>
      <c r="AK24" s="89">
        <v>504</v>
      </c>
      <c r="AL24" s="90">
        <f t="shared" si="2"/>
        <v>3216</v>
      </c>
      <c r="AM24" s="91">
        <v>6.3427139580705611E-3</v>
      </c>
      <c r="AN24" s="90">
        <v>7</v>
      </c>
      <c r="AO24" s="87">
        <v>136</v>
      </c>
      <c r="AP24" s="88">
        <v>787</v>
      </c>
      <c r="AQ24" s="92">
        <v>1712</v>
      </c>
      <c r="AR24" s="89">
        <v>467</v>
      </c>
      <c r="AS24" s="90">
        <f t="shared" si="3"/>
        <v>3109</v>
      </c>
      <c r="AT24" s="91">
        <v>6.3427139580705611E-3</v>
      </c>
      <c r="AU24" s="90">
        <v>11</v>
      </c>
      <c r="AV24" s="87">
        <v>90</v>
      </c>
      <c r="AW24" s="88">
        <v>995</v>
      </c>
      <c r="AX24" s="92">
        <v>2075</v>
      </c>
      <c r="AY24" s="89">
        <v>582</v>
      </c>
      <c r="AZ24" s="90">
        <f t="shared" si="4"/>
        <v>3753</v>
      </c>
      <c r="BA24" s="91">
        <v>6.3427139580705611E-3</v>
      </c>
      <c r="BB24" s="90">
        <v>3</v>
      </c>
      <c r="BC24" s="87">
        <v>36</v>
      </c>
      <c r="BD24" s="88">
        <v>987</v>
      </c>
      <c r="BE24" s="92">
        <v>2118</v>
      </c>
      <c r="BF24" s="89">
        <v>611</v>
      </c>
      <c r="BG24" s="90">
        <f t="shared" si="5"/>
        <v>3755</v>
      </c>
      <c r="BH24" s="91">
        <v>6.3427139580705611E-3</v>
      </c>
      <c r="BI24" s="90">
        <v>0</v>
      </c>
      <c r="BJ24" s="87">
        <v>32</v>
      </c>
      <c r="BK24" s="88">
        <v>1023</v>
      </c>
      <c r="BL24" s="92">
        <v>1989</v>
      </c>
      <c r="BM24" s="89">
        <v>602</v>
      </c>
      <c r="BN24" s="90">
        <f t="shared" si="6"/>
        <v>3646</v>
      </c>
      <c r="BO24" s="91">
        <v>6.3427139580705611E-3</v>
      </c>
      <c r="BP24" s="90">
        <v>0</v>
      </c>
      <c r="BQ24" s="87">
        <v>7</v>
      </c>
      <c r="BR24" s="88">
        <v>634</v>
      </c>
      <c r="BS24" s="92">
        <v>1594</v>
      </c>
      <c r="BT24" s="89">
        <v>428</v>
      </c>
      <c r="BU24" s="90">
        <f t="shared" si="7"/>
        <v>2663</v>
      </c>
      <c r="BV24" s="91">
        <v>6.3427139580705611E-3</v>
      </c>
    </row>
    <row r="25" spans="1:74" x14ac:dyDescent="0.2">
      <c r="A25" s="84">
        <v>20</v>
      </c>
      <c r="B25" s="85" t="s">
        <v>116</v>
      </c>
      <c r="C25" s="90">
        <v>108</v>
      </c>
      <c r="D25" s="87">
        <v>3380</v>
      </c>
      <c r="E25" s="88">
        <v>1476</v>
      </c>
      <c r="F25" s="89">
        <v>597</v>
      </c>
      <c r="G25" s="90">
        <v>5561</v>
      </c>
      <c r="H25" s="91">
        <v>1.5082886714257816E-2</v>
      </c>
      <c r="I25" s="90">
        <v>90</v>
      </c>
      <c r="J25" s="87">
        <v>3284</v>
      </c>
      <c r="K25" s="88">
        <v>1621</v>
      </c>
      <c r="L25" s="89">
        <v>622</v>
      </c>
      <c r="M25" s="90">
        <v>5617</v>
      </c>
      <c r="N25" s="91">
        <v>1.4086908980561219E-2</v>
      </c>
      <c r="O25" s="90">
        <v>82</v>
      </c>
      <c r="P25" s="87">
        <v>3230</v>
      </c>
      <c r="Q25" s="88">
        <v>1704</v>
      </c>
      <c r="R25" s="89">
        <v>717</v>
      </c>
      <c r="S25" s="90">
        <v>5733</v>
      </c>
      <c r="T25" s="91">
        <v>1.3826151757269402E-2</v>
      </c>
      <c r="U25" s="90">
        <v>57</v>
      </c>
      <c r="V25" s="87">
        <v>3451</v>
      </c>
      <c r="W25" s="88">
        <v>1734</v>
      </c>
      <c r="X25" s="89">
        <v>805</v>
      </c>
      <c r="Y25" s="90">
        <f t="shared" si="0"/>
        <v>6047</v>
      </c>
      <c r="Z25" s="91">
        <v>1.3826151757269402E-2</v>
      </c>
      <c r="AA25" s="90">
        <v>39</v>
      </c>
      <c r="AB25" s="87">
        <v>3623</v>
      </c>
      <c r="AC25" s="88">
        <v>1924</v>
      </c>
      <c r="AD25" s="89">
        <v>651.69274809160322</v>
      </c>
      <c r="AE25" s="90">
        <f t="shared" si="1"/>
        <v>6237.6927480916029</v>
      </c>
      <c r="AF25" s="91">
        <v>1.3826151757269402E-2</v>
      </c>
      <c r="AG25" s="90">
        <v>26</v>
      </c>
      <c r="AH25" s="87">
        <v>1408</v>
      </c>
      <c r="AI25" s="88">
        <v>2316</v>
      </c>
      <c r="AJ25" s="92">
        <v>2256</v>
      </c>
      <c r="AK25" s="89">
        <v>765</v>
      </c>
      <c r="AL25" s="90">
        <f t="shared" si="2"/>
        <v>6771</v>
      </c>
      <c r="AM25" s="91">
        <v>1.3826151757269402E-2</v>
      </c>
      <c r="AN25" s="90">
        <v>21</v>
      </c>
      <c r="AO25" s="87">
        <v>365</v>
      </c>
      <c r="AP25" s="88">
        <v>3025</v>
      </c>
      <c r="AQ25" s="92">
        <v>3717</v>
      </c>
      <c r="AR25" s="89">
        <v>727</v>
      </c>
      <c r="AS25" s="90">
        <f t="shared" si="3"/>
        <v>7855</v>
      </c>
      <c r="AT25" s="91">
        <v>1.3826151757269402E-2</v>
      </c>
      <c r="AU25" s="90">
        <v>8</v>
      </c>
      <c r="AV25" s="87">
        <v>181</v>
      </c>
      <c r="AW25" s="88">
        <v>4184</v>
      </c>
      <c r="AX25" s="92">
        <v>4819</v>
      </c>
      <c r="AY25" s="89">
        <v>1045</v>
      </c>
      <c r="AZ25" s="90">
        <f t="shared" si="4"/>
        <v>10237</v>
      </c>
      <c r="BA25" s="91">
        <v>1.3826151757269402E-2</v>
      </c>
      <c r="BB25" s="90">
        <v>3</v>
      </c>
      <c r="BC25" s="87">
        <v>84</v>
      </c>
      <c r="BD25" s="88">
        <v>5031</v>
      </c>
      <c r="BE25" s="92">
        <v>5215</v>
      </c>
      <c r="BF25" s="89">
        <v>1035</v>
      </c>
      <c r="BG25" s="90">
        <f t="shared" si="5"/>
        <v>11368</v>
      </c>
      <c r="BH25" s="91">
        <v>1.3826151757269402E-2</v>
      </c>
      <c r="BI25" s="90">
        <v>0</v>
      </c>
      <c r="BJ25" s="87">
        <v>52</v>
      </c>
      <c r="BK25" s="88">
        <v>6039</v>
      </c>
      <c r="BL25" s="92">
        <v>4963</v>
      </c>
      <c r="BM25" s="89">
        <v>1084</v>
      </c>
      <c r="BN25" s="90">
        <f t="shared" si="6"/>
        <v>12138</v>
      </c>
      <c r="BO25" s="91">
        <v>1.3826151757269402E-2</v>
      </c>
      <c r="BP25" s="90">
        <v>1</v>
      </c>
      <c r="BQ25" s="87">
        <v>15</v>
      </c>
      <c r="BR25" s="88">
        <v>4153</v>
      </c>
      <c r="BS25" s="92">
        <v>3324</v>
      </c>
      <c r="BT25" s="89">
        <v>737</v>
      </c>
      <c r="BU25" s="90">
        <f t="shared" si="7"/>
        <v>8230</v>
      </c>
      <c r="BV25" s="91">
        <v>1.3826151757269402E-2</v>
      </c>
    </row>
    <row r="26" spans="1:74" x14ac:dyDescent="0.2">
      <c r="A26" s="84">
        <v>21</v>
      </c>
      <c r="B26" s="85" t="s">
        <v>117</v>
      </c>
      <c r="C26" s="90">
        <v>117</v>
      </c>
      <c r="D26" s="87">
        <v>3415</v>
      </c>
      <c r="E26" s="88">
        <v>1536</v>
      </c>
      <c r="F26" s="89">
        <v>470</v>
      </c>
      <c r="G26" s="90">
        <v>5538</v>
      </c>
      <c r="H26" s="91">
        <v>1.5020504697637077E-2</v>
      </c>
      <c r="I26" s="90">
        <v>71</v>
      </c>
      <c r="J26" s="87">
        <v>3601</v>
      </c>
      <c r="K26" s="88">
        <v>1628</v>
      </c>
      <c r="L26" s="89">
        <v>551</v>
      </c>
      <c r="M26" s="90">
        <v>5851</v>
      </c>
      <c r="N26" s="91">
        <v>1.4673759025327344E-2</v>
      </c>
      <c r="O26" s="90">
        <v>63</v>
      </c>
      <c r="P26" s="87">
        <v>3539</v>
      </c>
      <c r="Q26" s="88">
        <v>1739</v>
      </c>
      <c r="R26" s="89">
        <v>600</v>
      </c>
      <c r="S26" s="90">
        <v>5941</v>
      </c>
      <c r="T26" s="91">
        <v>1.4327780845968517E-2</v>
      </c>
      <c r="U26" s="90">
        <v>65</v>
      </c>
      <c r="V26" s="87">
        <v>3997</v>
      </c>
      <c r="W26" s="88">
        <v>2035</v>
      </c>
      <c r="X26" s="89">
        <v>655</v>
      </c>
      <c r="Y26" s="90">
        <f t="shared" si="0"/>
        <v>6752</v>
      </c>
      <c r="Z26" s="91">
        <v>1.4327780845968517E-2</v>
      </c>
      <c r="AA26" s="90">
        <v>45</v>
      </c>
      <c r="AB26" s="87">
        <v>4169</v>
      </c>
      <c r="AC26" s="88">
        <v>2326</v>
      </c>
      <c r="AD26" s="89">
        <v>548.10578350296873</v>
      </c>
      <c r="AE26" s="90">
        <f t="shared" si="1"/>
        <v>7088.1057835029687</v>
      </c>
      <c r="AF26" s="91">
        <v>1.4327780845968517E-2</v>
      </c>
      <c r="AG26" s="90">
        <v>38</v>
      </c>
      <c r="AH26" s="87">
        <v>1877</v>
      </c>
      <c r="AI26" s="88">
        <v>3004</v>
      </c>
      <c r="AJ26" s="92">
        <v>2825</v>
      </c>
      <c r="AK26" s="89">
        <v>685</v>
      </c>
      <c r="AL26" s="90">
        <f t="shared" si="2"/>
        <v>8429</v>
      </c>
      <c r="AM26" s="91">
        <v>1.4327780845968517E-2</v>
      </c>
      <c r="AN26" s="90">
        <v>24</v>
      </c>
      <c r="AO26" s="87">
        <v>480</v>
      </c>
      <c r="AP26" s="88">
        <v>4261</v>
      </c>
      <c r="AQ26" s="92">
        <v>4797</v>
      </c>
      <c r="AR26" s="89">
        <v>760</v>
      </c>
      <c r="AS26" s="90">
        <f t="shared" si="3"/>
        <v>10322</v>
      </c>
      <c r="AT26" s="91">
        <v>1.4327780845968517E-2</v>
      </c>
      <c r="AU26" s="90">
        <v>18</v>
      </c>
      <c r="AV26" s="87">
        <v>286</v>
      </c>
      <c r="AW26" s="88">
        <v>6432</v>
      </c>
      <c r="AX26" s="92">
        <v>5795</v>
      </c>
      <c r="AY26" s="89">
        <v>995</v>
      </c>
      <c r="AZ26" s="90">
        <f t="shared" si="4"/>
        <v>13526</v>
      </c>
      <c r="BA26" s="91">
        <v>1.4327780845968517E-2</v>
      </c>
      <c r="BB26" s="90">
        <v>4</v>
      </c>
      <c r="BC26" s="87">
        <v>162</v>
      </c>
      <c r="BD26" s="88">
        <v>8250</v>
      </c>
      <c r="BE26" s="92">
        <v>6796</v>
      </c>
      <c r="BF26" s="89">
        <v>993</v>
      </c>
      <c r="BG26" s="90">
        <f t="shared" si="5"/>
        <v>16205</v>
      </c>
      <c r="BH26" s="91">
        <v>1.4327780845968517E-2</v>
      </c>
      <c r="BI26" s="90">
        <v>3</v>
      </c>
      <c r="BJ26" s="87">
        <v>76</v>
      </c>
      <c r="BK26" s="88">
        <v>10834</v>
      </c>
      <c r="BL26" s="92">
        <v>6846</v>
      </c>
      <c r="BM26" s="89">
        <v>1119</v>
      </c>
      <c r="BN26" s="90">
        <f t="shared" si="6"/>
        <v>18878</v>
      </c>
      <c r="BO26" s="91">
        <v>1.4327780845968517E-2</v>
      </c>
      <c r="BP26" s="90">
        <v>1</v>
      </c>
      <c r="BQ26" s="87">
        <v>10</v>
      </c>
      <c r="BR26" s="88">
        <v>6926</v>
      </c>
      <c r="BS26" s="92">
        <v>5182</v>
      </c>
      <c r="BT26" s="89">
        <v>782</v>
      </c>
      <c r="BU26" s="90">
        <f t="shared" si="7"/>
        <v>12901</v>
      </c>
      <c r="BV26" s="91">
        <v>1.4327780845968517E-2</v>
      </c>
    </row>
    <row r="27" spans="1:74" x14ac:dyDescent="0.2">
      <c r="A27" s="84">
        <v>22</v>
      </c>
      <c r="B27" s="85" t="s">
        <v>118</v>
      </c>
      <c r="C27" s="90">
        <v>8</v>
      </c>
      <c r="D27" s="87">
        <v>464</v>
      </c>
      <c r="E27" s="88">
        <v>171</v>
      </c>
      <c r="F27" s="89">
        <v>109</v>
      </c>
      <c r="G27" s="90">
        <v>752</v>
      </c>
      <c r="H27" s="91">
        <v>2.0396207173389459E-3</v>
      </c>
      <c r="I27" s="90">
        <v>8</v>
      </c>
      <c r="J27" s="87">
        <v>478</v>
      </c>
      <c r="K27" s="88">
        <v>203</v>
      </c>
      <c r="L27" s="89">
        <v>119</v>
      </c>
      <c r="M27" s="90">
        <v>808</v>
      </c>
      <c r="N27" s="91">
        <v>2.0263881887650818E-3</v>
      </c>
      <c r="O27" s="90">
        <v>8</v>
      </c>
      <c r="P27" s="87">
        <v>556</v>
      </c>
      <c r="Q27" s="88">
        <v>183</v>
      </c>
      <c r="R27" s="89">
        <v>108</v>
      </c>
      <c r="S27" s="90">
        <v>855</v>
      </c>
      <c r="T27" s="91">
        <v>2.0619849559506956E-3</v>
      </c>
      <c r="U27" s="90">
        <v>6</v>
      </c>
      <c r="V27" s="87">
        <v>533</v>
      </c>
      <c r="W27" s="88">
        <v>201</v>
      </c>
      <c r="X27" s="89">
        <v>136</v>
      </c>
      <c r="Y27" s="90">
        <f t="shared" si="0"/>
        <v>876</v>
      </c>
      <c r="Z27" s="91">
        <v>2.0619849559506956E-3</v>
      </c>
      <c r="AA27" s="90">
        <v>6</v>
      </c>
      <c r="AB27" s="87">
        <v>535</v>
      </c>
      <c r="AC27" s="88">
        <v>204</v>
      </c>
      <c r="AD27" s="89">
        <v>134.76362383375746</v>
      </c>
      <c r="AE27" s="90">
        <f t="shared" si="1"/>
        <v>879.76362383375749</v>
      </c>
      <c r="AF27" s="91">
        <v>2.0619849559506956E-3</v>
      </c>
      <c r="AG27" s="90">
        <v>7</v>
      </c>
      <c r="AH27" s="87">
        <v>239</v>
      </c>
      <c r="AI27" s="88">
        <v>304</v>
      </c>
      <c r="AJ27" s="92">
        <v>351</v>
      </c>
      <c r="AK27" s="89">
        <v>124</v>
      </c>
      <c r="AL27" s="90">
        <f t="shared" si="2"/>
        <v>1025</v>
      </c>
      <c r="AM27" s="91">
        <v>2.0619849559506956E-3</v>
      </c>
      <c r="AN27" s="90">
        <v>8</v>
      </c>
      <c r="AO27" s="87">
        <v>57</v>
      </c>
      <c r="AP27" s="88">
        <v>377</v>
      </c>
      <c r="AQ27" s="92">
        <v>586</v>
      </c>
      <c r="AR27" s="89">
        <v>131</v>
      </c>
      <c r="AS27" s="90">
        <f t="shared" si="3"/>
        <v>1159</v>
      </c>
      <c r="AT27" s="91">
        <v>2.0619849559506956E-3</v>
      </c>
      <c r="AU27" s="90">
        <v>1</v>
      </c>
      <c r="AV27" s="87">
        <v>25</v>
      </c>
      <c r="AW27" s="88">
        <v>716</v>
      </c>
      <c r="AX27" s="92">
        <v>745</v>
      </c>
      <c r="AY27" s="89">
        <v>200</v>
      </c>
      <c r="AZ27" s="90">
        <f t="shared" si="4"/>
        <v>1687</v>
      </c>
      <c r="BA27" s="91">
        <v>2.0619849559506956E-3</v>
      </c>
      <c r="BB27" s="90">
        <v>1</v>
      </c>
      <c r="BC27" s="87">
        <v>19</v>
      </c>
      <c r="BD27" s="88">
        <v>782</v>
      </c>
      <c r="BE27" s="92">
        <v>784</v>
      </c>
      <c r="BF27" s="89">
        <v>185</v>
      </c>
      <c r="BG27" s="90">
        <f t="shared" si="5"/>
        <v>1771</v>
      </c>
      <c r="BH27" s="91">
        <v>2.0619849559506956E-3</v>
      </c>
      <c r="BI27" s="90">
        <v>0</v>
      </c>
      <c r="BJ27" s="87">
        <v>8</v>
      </c>
      <c r="BK27" s="88">
        <v>874</v>
      </c>
      <c r="BL27" s="92">
        <v>860</v>
      </c>
      <c r="BM27" s="89">
        <v>217</v>
      </c>
      <c r="BN27" s="90">
        <f t="shared" si="6"/>
        <v>1959</v>
      </c>
      <c r="BO27" s="91">
        <v>2.0619849559506956E-3</v>
      </c>
      <c r="BP27" s="90">
        <v>0</v>
      </c>
      <c r="BQ27" s="87">
        <v>1</v>
      </c>
      <c r="BR27" s="88">
        <v>569</v>
      </c>
      <c r="BS27" s="92">
        <v>662</v>
      </c>
      <c r="BT27" s="89">
        <v>157</v>
      </c>
      <c r="BU27" s="90">
        <f t="shared" si="7"/>
        <v>1389</v>
      </c>
      <c r="BV27" s="91">
        <v>2.0619849559506956E-3</v>
      </c>
    </row>
    <row r="28" spans="1:74" x14ac:dyDescent="0.2">
      <c r="A28" s="84">
        <v>23</v>
      </c>
      <c r="B28" s="85" t="s">
        <v>119</v>
      </c>
      <c r="C28" s="90">
        <v>5</v>
      </c>
      <c r="D28" s="87">
        <v>84</v>
      </c>
      <c r="E28" s="88">
        <v>24</v>
      </c>
      <c r="F28" s="89">
        <v>57</v>
      </c>
      <c r="G28" s="90">
        <v>170</v>
      </c>
      <c r="H28" s="91">
        <v>4.6108447067502766E-4</v>
      </c>
      <c r="I28" s="90">
        <v>0</v>
      </c>
      <c r="J28" s="87">
        <v>144</v>
      </c>
      <c r="K28" s="88">
        <v>43</v>
      </c>
      <c r="L28" s="89">
        <v>51</v>
      </c>
      <c r="M28" s="90">
        <v>238</v>
      </c>
      <c r="N28" s="91">
        <v>5.9688166946298207E-4</v>
      </c>
      <c r="O28" s="90">
        <v>0</v>
      </c>
      <c r="P28" s="87">
        <v>117</v>
      </c>
      <c r="Q28" s="88">
        <v>41</v>
      </c>
      <c r="R28" s="89">
        <v>37</v>
      </c>
      <c r="S28" s="90">
        <v>195</v>
      </c>
      <c r="T28" s="91">
        <v>4.702772706554218E-4</v>
      </c>
      <c r="U28" s="90">
        <v>1</v>
      </c>
      <c r="V28" s="87">
        <v>111</v>
      </c>
      <c r="W28" s="88">
        <v>45</v>
      </c>
      <c r="X28" s="89">
        <v>92</v>
      </c>
      <c r="Y28" s="90">
        <f t="shared" si="0"/>
        <v>249</v>
      </c>
      <c r="Z28" s="91">
        <v>4.702772706554218E-4</v>
      </c>
      <c r="AA28" s="90">
        <v>0</v>
      </c>
      <c r="AB28" s="87">
        <v>154</v>
      </c>
      <c r="AC28" s="88">
        <v>41</v>
      </c>
      <c r="AD28" s="89">
        <v>57.324825063613247</v>
      </c>
      <c r="AE28" s="90">
        <f t="shared" si="1"/>
        <v>252.32482506361325</v>
      </c>
      <c r="AF28" s="91">
        <v>4.702772706554218E-4</v>
      </c>
      <c r="AG28" s="90">
        <v>0</v>
      </c>
      <c r="AH28" s="87">
        <v>36</v>
      </c>
      <c r="AI28" s="88">
        <v>69</v>
      </c>
      <c r="AJ28" s="92">
        <v>96</v>
      </c>
      <c r="AK28" s="89">
        <v>70</v>
      </c>
      <c r="AL28" s="90">
        <f t="shared" si="2"/>
        <v>271</v>
      </c>
      <c r="AM28" s="91">
        <v>4.702772706554218E-4</v>
      </c>
      <c r="AN28" s="90">
        <v>0</v>
      </c>
      <c r="AO28" s="87">
        <v>12</v>
      </c>
      <c r="AP28" s="88">
        <v>66</v>
      </c>
      <c r="AQ28" s="92">
        <v>132</v>
      </c>
      <c r="AR28" s="89">
        <v>67</v>
      </c>
      <c r="AS28" s="90">
        <f t="shared" si="3"/>
        <v>277</v>
      </c>
      <c r="AT28" s="91">
        <v>4.702772706554218E-4</v>
      </c>
      <c r="AU28" s="90">
        <v>1</v>
      </c>
      <c r="AV28" s="87">
        <v>4</v>
      </c>
      <c r="AW28" s="88">
        <v>64</v>
      </c>
      <c r="AX28" s="92">
        <v>133</v>
      </c>
      <c r="AY28" s="89">
        <v>113</v>
      </c>
      <c r="AZ28" s="90">
        <f t="shared" si="4"/>
        <v>315</v>
      </c>
      <c r="BA28" s="91">
        <v>4.702772706554218E-4</v>
      </c>
      <c r="BB28" s="90">
        <v>0</v>
      </c>
      <c r="BC28" s="87">
        <v>8</v>
      </c>
      <c r="BD28" s="88">
        <v>87</v>
      </c>
      <c r="BE28" s="92">
        <v>179</v>
      </c>
      <c r="BF28" s="89">
        <v>116</v>
      </c>
      <c r="BG28" s="90">
        <f t="shared" si="5"/>
        <v>390</v>
      </c>
      <c r="BH28" s="91">
        <v>4.702772706554218E-4</v>
      </c>
      <c r="BI28" s="90">
        <v>0</v>
      </c>
      <c r="BJ28" s="87">
        <v>0</v>
      </c>
      <c r="BK28" s="88">
        <v>94</v>
      </c>
      <c r="BL28" s="92">
        <v>136</v>
      </c>
      <c r="BM28" s="89">
        <v>111</v>
      </c>
      <c r="BN28" s="90">
        <f t="shared" si="6"/>
        <v>341</v>
      </c>
      <c r="BO28" s="91">
        <v>4.702772706554218E-4</v>
      </c>
      <c r="BP28" s="90">
        <v>0</v>
      </c>
      <c r="BQ28" s="87">
        <v>0</v>
      </c>
      <c r="BR28" s="88">
        <v>90</v>
      </c>
      <c r="BS28" s="92">
        <v>85</v>
      </c>
      <c r="BT28" s="89">
        <v>86</v>
      </c>
      <c r="BU28" s="90">
        <f t="shared" si="7"/>
        <v>261</v>
      </c>
      <c r="BV28" s="91">
        <v>4.702772706554218E-4</v>
      </c>
    </row>
    <row r="29" spans="1:74" x14ac:dyDescent="0.2">
      <c r="A29" s="84">
        <v>24</v>
      </c>
      <c r="B29" s="85" t="s">
        <v>120</v>
      </c>
      <c r="C29" s="90">
        <v>39</v>
      </c>
      <c r="D29" s="87">
        <v>1550</v>
      </c>
      <c r="E29" s="88">
        <v>753</v>
      </c>
      <c r="F29" s="89">
        <v>371</v>
      </c>
      <c r="G29" s="90">
        <v>2713</v>
      </c>
      <c r="H29" s="91">
        <v>7.3583656996550001E-3</v>
      </c>
      <c r="I29" s="90">
        <v>38</v>
      </c>
      <c r="J29" s="87">
        <v>1727</v>
      </c>
      <c r="K29" s="88">
        <v>777</v>
      </c>
      <c r="L29" s="89">
        <v>448</v>
      </c>
      <c r="M29" s="90">
        <v>2990</v>
      </c>
      <c r="N29" s="91">
        <v>7.4986394609004884E-3</v>
      </c>
      <c r="O29" s="90">
        <v>30</v>
      </c>
      <c r="P29" s="87">
        <v>1716</v>
      </c>
      <c r="Q29" s="88">
        <v>826</v>
      </c>
      <c r="R29" s="89">
        <v>484</v>
      </c>
      <c r="S29" s="90">
        <v>3056</v>
      </c>
      <c r="T29" s="91">
        <v>7.3700889185793284E-3</v>
      </c>
      <c r="U29" s="90">
        <v>34</v>
      </c>
      <c r="V29" s="87">
        <v>1819</v>
      </c>
      <c r="W29" s="88">
        <v>993</v>
      </c>
      <c r="X29" s="89">
        <v>570</v>
      </c>
      <c r="Y29" s="90">
        <f t="shared" si="0"/>
        <v>3416</v>
      </c>
      <c r="Z29" s="91">
        <v>7.3700889185793284E-3</v>
      </c>
      <c r="AA29" s="90">
        <v>18</v>
      </c>
      <c r="AB29" s="87">
        <v>2018</v>
      </c>
      <c r="AC29" s="88">
        <v>1020</v>
      </c>
      <c r="AD29" s="89">
        <v>465.63849130619178</v>
      </c>
      <c r="AE29" s="90">
        <f t="shared" si="1"/>
        <v>3521.638491306192</v>
      </c>
      <c r="AF29" s="91">
        <v>7.3700889185793284E-3</v>
      </c>
      <c r="AG29" s="90">
        <v>7</v>
      </c>
      <c r="AH29" s="87">
        <v>841</v>
      </c>
      <c r="AI29" s="88">
        <v>1300</v>
      </c>
      <c r="AJ29" s="92">
        <v>1335</v>
      </c>
      <c r="AK29" s="89">
        <v>587</v>
      </c>
      <c r="AL29" s="90">
        <f t="shared" si="2"/>
        <v>4070</v>
      </c>
      <c r="AM29" s="91">
        <v>7.3700889185793284E-3</v>
      </c>
      <c r="AN29" s="90">
        <v>9</v>
      </c>
      <c r="AO29" s="87">
        <v>191</v>
      </c>
      <c r="AP29" s="88">
        <v>1707</v>
      </c>
      <c r="AQ29" s="92">
        <v>2194</v>
      </c>
      <c r="AR29" s="89">
        <v>527</v>
      </c>
      <c r="AS29" s="90">
        <f t="shared" si="3"/>
        <v>4628</v>
      </c>
      <c r="AT29" s="91">
        <v>7.3700889185793284E-3</v>
      </c>
      <c r="AU29" s="90">
        <v>2</v>
      </c>
      <c r="AV29" s="87">
        <v>107</v>
      </c>
      <c r="AW29" s="88">
        <v>2724</v>
      </c>
      <c r="AX29" s="92">
        <v>2688</v>
      </c>
      <c r="AY29" s="89">
        <v>698</v>
      </c>
      <c r="AZ29" s="90">
        <f t="shared" si="4"/>
        <v>6219</v>
      </c>
      <c r="BA29" s="91">
        <v>7.3700889185793284E-3</v>
      </c>
      <c r="BB29" s="90">
        <v>2</v>
      </c>
      <c r="BC29" s="87">
        <v>67</v>
      </c>
      <c r="BD29" s="88">
        <v>3388</v>
      </c>
      <c r="BE29" s="92">
        <v>2909</v>
      </c>
      <c r="BF29" s="89">
        <v>688</v>
      </c>
      <c r="BG29" s="90">
        <f t="shared" si="5"/>
        <v>7054</v>
      </c>
      <c r="BH29" s="91">
        <v>7.3700889185793284E-3</v>
      </c>
      <c r="BI29" s="90">
        <v>1</v>
      </c>
      <c r="BJ29" s="87">
        <v>66</v>
      </c>
      <c r="BK29" s="88">
        <v>4392</v>
      </c>
      <c r="BL29" s="92">
        <v>2900</v>
      </c>
      <c r="BM29" s="89">
        <v>740</v>
      </c>
      <c r="BN29" s="90">
        <f t="shared" si="6"/>
        <v>8099</v>
      </c>
      <c r="BO29" s="91">
        <v>7.3700889185793284E-3</v>
      </c>
      <c r="BP29" s="90">
        <v>0</v>
      </c>
      <c r="BQ29" s="87">
        <v>9</v>
      </c>
      <c r="BR29" s="88">
        <v>2655</v>
      </c>
      <c r="BS29" s="92">
        <v>2042</v>
      </c>
      <c r="BT29" s="89">
        <v>548</v>
      </c>
      <c r="BU29" s="90">
        <f t="shared" si="7"/>
        <v>5254</v>
      </c>
      <c r="BV29" s="91">
        <v>7.3700889185793284E-3</v>
      </c>
    </row>
    <row r="30" spans="1:74" x14ac:dyDescent="0.2">
      <c r="A30" s="84">
        <v>25</v>
      </c>
      <c r="B30" s="85" t="s">
        <v>121</v>
      </c>
      <c r="C30" s="90">
        <v>471</v>
      </c>
      <c r="D30" s="87">
        <v>14111</v>
      </c>
      <c r="E30" s="88">
        <v>10869</v>
      </c>
      <c r="F30" s="89">
        <v>1795</v>
      </c>
      <c r="G30" s="90">
        <v>27246</v>
      </c>
      <c r="H30" s="91">
        <v>7.3898279341245904E-2</v>
      </c>
      <c r="I30" s="90">
        <v>428</v>
      </c>
      <c r="J30" s="87">
        <v>14799</v>
      </c>
      <c r="K30" s="88">
        <v>11844</v>
      </c>
      <c r="L30" s="89">
        <v>1950</v>
      </c>
      <c r="M30" s="90">
        <v>29021</v>
      </c>
      <c r="N30" s="91">
        <v>7.2781945081870594E-2</v>
      </c>
      <c r="O30" s="90">
        <v>337</v>
      </c>
      <c r="P30" s="87">
        <v>15761</v>
      </c>
      <c r="Q30" s="88">
        <v>12982</v>
      </c>
      <c r="R30" s="89">
        <v>1930</v>
      </c>
      <c r="S30" s="90">
        <v>31010</v>
      </c>
      <c r="T30" s="91">
        <v>7.4786144425767337E-2</v>
      </c>
      <c r="U30" s="90">
        <v>282</v>
      </c>
      <c r="V30" s="87">
        <v>16005</v>
      </c>
      <c r="W30" s="88">
        <v>14849</v>
      </c>
      <c r="X30" s="89">
        <v>2429</v>
      </c>
      <c r="Y30" s="90">
        <f t="shared" si="0"/>
        <v>33565</v>
      </c>
      <c r="Z30" s="91">
        <v>7.4786144425767337E-2</v>
      </c>
      <c r="AA30" s="90">
        <v>196</v>
      </c>
      <c r="AB30" s="87">
        <v>17685</v>
      </c>
      <c r="AC30" s="88">
        <v>14624</v>
      </c>
      <c r="AD30" s="89">
        <v>2032.5170430449539</v>
      </c>
      <c r="AE30" s="90">
        <f t="shared" si="1"/>
        <v>34537.517043044951</v>
      </c>
      <c r="AF30" s="91">
        <v>7.4786144425767337E-2</v>
      </c>
      <c r="AG30" s="90">
        <v>147</v>
      </c>
      <c r="AH30" s="87">
        <v>7241</v>
      </c>
      <c r="AI30" s="88">
        <v>17345</v>
      </c>
      <c r="AJ30" s="92">
        <v>11561</v>
      </c>
      <c r="AK30" s="89">
        <v>2434</v>
      </c>
      <c r="AL30" s="90">
        <f t="shared" si="2"/>
        <v>38728</v>
      </c>
      <c r="AM30" s="91">
        <v>7.4786144425767337E-2</v>
      </c>
      <c r="AN30" s="90">
        <v>147</v>
      </c>
      <c r="AO30" s="87">
        <v>2014</v>
      </c>
      <c r="AP30" s="88">
        <v>20703</v>
      </c>
      <c r="AQ30" s="92">
        <v>18240</v>
      </c>
      <c r="AR30" s="89">
        <v>2256</v>
      </c>
      <c r="AS30" s="90">
        <f t="shared" si="3"/>
        <v>43360</v>
      </c>
      <c r="AT30" s="91">
        <v>7.4786144425767337E-2</v>
      </c>
      <c r="AU30" s="90">
        <v>65</v>
      </c>
      <c r="AV30" s="87">
        <v>1176</v>
      </c>
      <c r="AW30" s="88">
        <v>26589</v>
      </c>
      <c r="AX30" s="92">
        <v>20626</v>
      </c>
      <c r="AY30" s="89">
        <v>2855</v>
      </c>
      <c r="AZ30" s="90">
        <f t="shared" si="4"/>
        <v>51311</v>
      </c>
      <c r="BA30" s="91">
        <v>7.4786144425767337E-2</v>
      </c>
      <c r="BB30" s="90">
        <v>21</v>
      </c>
      <c r="BC30" s="87">
        <v>702</v>
      </c>
      <c r="BD30" s="88">
        <v>30224</v>
      </c>
      <c r="BE30" s="92">
        <v>21142</v>
      </c>
      <c r="BF30" s="89">
        <v>2707</v>
      </c>
      <c r="BG30" s="90">
        <f t="shared" si="5"/>
        <v>54796</v>
      </c>
      <c r="BH30" s="91">
        <v>7.4786144425767337E-2</v>
      </c>
      <c r="BI30" s="90">
        <v>14</v>
      </c>
      <c r="BJ30" s="87">
        <v>520</v>
      </c>
      <c r="BK30" s="88">
        <v>33668</v>
      </c>
      <c r="BL30" s="92">
        <v>22864</v>
      </c>
      <c r="BM30" s="89">
        <v>2827</v>
      </c>
      <c r="BN30" s="90">
        <f t="shared" si="6"/>
        <v>59893</v>
      </c>
      <c r="BO30" s="91">
        <v>7.4786144425767337E-2</v>
      </c>
      <c r="BP30" s="90">
        <v>4</v>
      </c>
      <c r="BQ30" s="87">
        <v>90</v>
      </c>
      <c r="BR30" s="88">
        <v>21836</v>
      </c>
      <c r="BS30" s="92">
        <v>18840</v>
      </c>
      <c r="BT30" s="89">
        <v>2149</v>
      </c>
      <c r="BU30" s="90">
        <f t="shared" si="7"/>
        <v>42919</v>
      </c>
      <c r="BV30" s="91">
        <v>7.4786144425767337E-2</v>
      </c>
    </row>
    <row r="31" spans="1:74" x14ac:dyDescent="0.2">
      <c r="A31" s="84">
        <v>26</v>
      </c>
      <c r="B31" s="85" t="s">
        <v>122</v>
      </c>
      <c r="C31" s="90">
        <v>8</v>
      </c>
      <c r="D31" s="87">
        <v>677</v>
      </c>
      <c r="E31" s="88">
        <v>332</v>
      </c>
      <c r="F31" s="89">
        <v>104</v>
      </c>
      <c r="G31" s="90">
        <v>1121</v>
      </c>
      <c r="H31" s="91">
        <v>3.0404452448629764E-3</v>
      </c>
      <c r="I31" s="90">
        <v>22</v>
      </c>
      <c r="J31" s="87">
        <v>755</v>
      </c>
      <c r="K31" s="88">
        <v>398</v>
      </c>
      <c r="L31" s="89">
        <v>127</v>
      </c>
      <c r="M31" s="90">
        <v>1302</v>
      </c>
      <c r="N31" s="91">
        <v>3.2652938388269019E-3</v>
      </c>
      <c r="O31" s="90">
        <v>14</v>
      </c>
      <c r="P31" s="87">
        <v>697</v>
      </c>
      <c r="Q31" s="88">
        <v>451</v>
      </c>
      <c r="R31" s="89">
        <v>125</v>
      </c>
      <c r="S31" s="90">
        <v>1287</v>
      </c>
      <c r="T31" s="91">
        <v>3.1038299863257839E-3</v>
      </c>
      <c r="U31" s="90">
        <v>9</v>
      </c>
      <c r="V31" s="87">
        <v>708</v>
      </c>
      <c r="W31" s="88">
        <v>509</v>
      </c>
      <c r="X31" s="89">
        <v>175</v>
      </c>
      <c r="Y31" s="90">
        <f t="shared" si="0"/>
        <v>1401</v>
      </c>
      <c r="Z31" s="91">
        <v>3.1038299863257839E-3</v>
      </c>
      <c r="AA31" s="90">
        <v>8</v>
      </c>
      <c r="AB31" s="87">
        <v>734</v>
      </c>
      <c r="AC31" s="88">
        <v>510</v>
      </c>
      <c r="AD31" s="89">
        <v>147.83770674300257</v>
      </c>
      <c r="AE31" s="90">
        <f t="shared" si="1"/>
        <v>1399.8377067430026</v>
      </c>
      <c r="AF31" s="91">
        <v>3.1038299863257839E-3</v>
      </c>
      <c r="AG31" s="90">
        <v>6</v>
      </c>
      <c r="AH31" s="87">
        <v>329</v>
      </c>
      <c r="AI31" s="88">
        <v>813</v>
      </c>
      <c r="AJ31" s="92">
        <v>517</v>
      </c>
      <c r="AK31" s="89">
        <v>146</v>
      </c>
      <c r="AL31" s="90">
        <f t="shared" si="2"/>
        <v>1811</v>
      </c>
      <c r="AM31" s="91">
        <v>3.1038299863257839E-3</v>
      </c>
      <c r="AN31" s="90">
        <v>5</v>
      </c>
      <c r="AO31" s="87">
        <v>113</v>
      </c>
      <c r="AP31" s="88">
        <v>1117</v>
      </c>
      <c r="AQ31" s="92">
        <v>764</v>
      </c>
      <c r="AR31" s="89">
        <v>147</v>
      </c>
      <c r="AS31" s="90">
        <f t="shared" si="3"/>
        <v>2146</v>
      </c>
      <c r="AT31" s="91">
        <v>3.1038299863257839E-3</v>
      </c>
      <c r="AU31" s="90">
        <v>3</v>
      </c>
      <c r="AV31" s="87">
        <v>44</v>
      </c>
      <c r="AW31" s="88">
        <v>1805</v>
      </c>
      <c r="AX31" s="92">
        <v>1491</v>
      </c>
      <c r="AY31" s="89">
        <v>189</v>
      </c>
      <c r="AZ31" s="90">
        <f t="shared" si="4"/>
        <v>3532</v>
      </c>
      <c r="BA31" s="91">
        <v>3.1038299863257839E-3</v>
      </c>
      <c r="BB31" s="90">
        <v>1</v>
      </c>
      <c r="BC31" s="87">
        <v>22</v>
      </c>
      <c r="BD31" s="88">
        <v>1675</v>
      </c>
      <c r="BE31" s="92">
        <v>1049</v>
      </c>
      <c r="BF31" s="89">
        <v>171</v>
      </c>
      <c r="BG31" s="90">
        <f t="shared" si="5"/>
        <v>2918</v>
      </c>
      <c r="BH31" s="91">
        <v>3.1038299863257839E-3</v>
      </c>
      <c r="BI31" s="90">
        <v>0</v>
      </c>
      <c r="BJ31" s="87">
        <v>20</v>
      </c>
      <c r="BK31" s="88">
        <v>2383</v>
      </c>
      <c r="BL31" s="92">
        <v>1071</v>
      </c>
      <c r="BM31" s="89">
        <v>208</v>
      </c>
      <c r="BN31" s="90">
        <f t="shared" si="6"/>
        <v>3682</v>
      </c>
      <c r="BO31" s="91">
        <v>3.1038299863257839E-3</v>
      </c>
      <c r="BP31" s="90">
        <v>0</v>
      </c>
      <c r="BQ31" s="87">
        <v>0</v>
      </c>
      <c r="BR31" s="88">
        <v>1528</v>
      </c>
      <c r="BS31" s="92">
        <v>894</v>
      </c>
      <c r="BT31" s="89">
        <v>143</v>
      </c>
      <c r="BU31" s="90">
        <f t="shared" si="7"/>
        <v>2565</v>
      </c>
      <c r="BV31" s="91">
        <v>3.1038299863257839E-3</v>
      </c>
    </row>
    <row r="32" spans="1:74" x14ac:dyDescent="0.2">
      <c r="A32" s="84">
        <v>27</v>
      </c>
      <c r="B32" s="85" t="s">
        <v>123</v>
      </c>
      <c r="C32" s="90">
        <v>10</v>
      </c>
      <c r="D32" s="87">
        <v>488</v>
      </c>
      <c r="E32" s="88">
        <v>224</v>
      </c>
      <c r="F32" s="89">
        <v>119</v>
      </c>
      <c r="G32" s="90">
        <v>841</v>
      </c>
      <c r="H32" s="91">
        <v>2.2810119990452839E-3</v>
      </c>
      <c r="I32" s="90">
        <v>15</v>
      </c>
      <c r="J32" s="87">
        <v>438</v>
      </c>
      <c r="K32" s="88">
        <v>256</v>
      </c>
      <c r="L32" s="89">
        <v>125</v>
      </c>
      <c r="M32" s="90">
        <v>834</v>
      </c>
      <c r="N32" s="91">
        <v>2.0915937492946516E-3</v>
      </c>
      <c r="O32" s="90">
        <v>3</v>
      </c>
      <c r="P32" s="87">
        <v>466</v>
      </c>
      <c r="Q32" s="88">
        <v>238</v>
      </c>
      <c r="R32" s="89">
        <v>150</v>
      </c>
      <c r="S32" s="90">
        <v>857</v>
      </c>
      <c r="T32" s="91">
        <v>2.0668083125728026E-3</v>
      </c>
      <c r="U32" s="90">
        <v>12</v>
      </c>
      <c r="V32" s="87">
        <v>481</v>
      </c>
      <c r="W32" s="88">
        <v>313</v>
      </c>
      <c r="X32" s="89">
        <v>160</v>
      </c>
      <c r="Y32" s="90">
        <f t="shared" si="0"/>
        <v>966</v>
      </c>
      <c r="Z32" s="91">
        <v>2.0668083125728026E-3</v>
      </c>
      <c r="AA32" s="90">
        <v>3</v>
      </c>
      <c r="AB32" s="87">
        <v>536</v>
      </c>
      <c r="AC32" s="88">
        <v>283</v>
      </c>
      <c r="AD32" s="89">
        <v>129.7351304071247</v>
      </c>
      <c r="AE32" s="90">
        <f t="shared" si="1"/>
        <v>951.73513040712464</v>
      </c>
      <c r="AF32" s="91">
        <v>2.0668083125728026E-3</v>
      </c>
      <c r="AG32" s="90">
        <v>2</v>
      </c>
      <c r="AH32" s="87">
        <v>199</v>
      </c>
      <c r="AI32" s="88">
        <v>400</v>
      </c>
      <c r="AJ32" s="92">
        <v>389</v>
      </c>
      <c r="AK32" s="89">
        <v>162</v>
      </c>
      <c r="AL32" s="90">
        <f t="shared" si="2"/>
        <v>1152</v>
      </c>
      <c r="AM32" s="91">
        <v>2.0668083125728026E-3</v>
      </c>
      <c r="AN32" s="90">
        <v>0</v>
      </c>
      <c r="AO32" s="87">
        <v>62</v>
      </c>
      <c r="AP32" s="88">
        <v>445</v>
      </c>
      <c r="AQ32" s="92">
        <v>626</v>
      </c>
      <c r="AR32" s="89">
        <v>172</v>
      </c>
      <c r="AS32" s="90">
        <f t="shared" si="3"/>
        <v>1305</v>
      </c>
      <c r="AT32" s="91">
        <v>2.0668083125728026E-3</v>
      </c>
      <c r="AU32" s="90">
        <v>1</v>
      </c>
      <c r="AV32" s="87">
        <v>27</v>
      </c>
      <c r="AW32" s="88">
        <v>741</v>
      </c>
      <c r="AX32" s="92">
        <v>815</v>
      </c>
      <c r="AY32" s="89">
        <v>221</v>
      </c>
      <c r="AZ32" s="90">
        <f t="shared" si="4"/>
        <v>1805</v>
      </c>
      <c r="BA32" s="91">
        <v>2.0668083125728026E-3</v>
      </c>
      <c r="BB32" s="90">
        <v>0</v>
      </c>
      <c r="BC32" s="87">
        <v>18</v>
      </c>
      <c r="BD32" s="88">
        <v>901</v>
      </c>
      <c r="BE32" s="92">
        <v>945</v>
      </c>
      <c r="BF32" s="89">
        <v>231</v>
      </c>
      <c r="BG32" s="90">
        <f t="shared" si="5"/>
        <v>2095</v>
      </c>
      <c r="BH32" s="91">
        <v>2.0668083125728026E-3</v>
      </c>
      <c r="BI32" s="90">
        <v>0</v>
      </c>
      <c r="BJ32" s="87">
        <v>10</v>
      </c>
      <c r="BK32" s="88">
        <v>1081</v>
      </c>
      <c r="BL32" s="92">
        <v>971</v>
      </c>
      <c r="BM32" s="89">
        <v>223</v>
      </c>
      <c r="BN32" s="90">
        <f t="shared" si="6"/>
        <v>2285</v>
      </c>
      <c r="BO32" s="91">
        <v>2.0668083125728026E-3</v>
      </c>
      <c r="BP32" s="90">
        <v>0</v>
      </c>
      <c r="BQ32" s="87">
        <v>6</v>
      </c>
      <c r="BR32" s="88">
        <v>705</v>
      </c>
      <c r="BS32" s="92">
        <v>632</v>
      </c>
      <c r="BT32" s="89">
        <v>175</v>
      </c>
      <c r="BU32" s="90">
        <f t="shared" si="7"/>
        <v>1518</v>
      </c>
      <c r="BV32" s="91">
        <v>2.0668083125728026E-3</v>
      </c>
    </row>
    <row r="33" spans="1:74" x14ac:dyDescent="0.2">
      <c r="A33" s="84">
        <v>28</v>
      </c>
      <c r="B33" s="85" t="s">
        <v>124</v>
      </c>
      <c r="C33" s="90">
        <v>175</v>
      </c>
      <c r="D33" s="87">
        <v>5750</v>
      </c>
      <c r="E33" s="88">
        <v>3225</v>
      </c>
      <c r="F33" s="89">
        <v>702</v>
      </c>
      <c r="G33" s="90">
        <v>9852</v>
      </c>
      <c r="H33" s="91">
        <v>2.6721201206413955E-2</v>
      </c>
      <c r="I33" s="90">
        <v>142</v>
      </c>
      <c r="J33" s="87">
        <v>6075</v>
      </c>
      <c r="K33" s="88">
        <v>3498</v>
      </c>
      <c r="L33" s="89">
        <v>846</v>
      </c>
      <c r="M33" s="90">
        <v>10561</v>
      </c>
      <c r="N33" s="91">
        <v>2.6485997105876274E-2</v>
      </c>
      <c r="O33" s="90">
        <v>143</v>
      </c>
      <c r="P33" s="87">
        <v>6374</v>
      </c>
      <c r="Q33" s="88">
        <v>3915</v>
      </c>
      <c r="R33" s="89">
        <v>791</v>
      </c>
      <c r="S33" s="90">
        <v>11223</v>
      </c>
      <c r="T33" s="91">
        <v>2.7066265684952816E-2</v>
      </c>
      <c r="U33" s="90">
        <v>90</v>
      </c>
      <c r="V33" s="87">
        <v>6723</v>
      </c>
      <c r="W33" s="88">
        <v>4000</v>
      </c>
      <c r="X33" s="89">
        <v>1036</v>
      </c>
      <c r="Y33" s="90">
        <f t="shared" si="0"/>
        <v>11849</v>
      </c>
      <c r="Z33" s="91">
        <v>2.7066265684952816E-2</v>
      </c>
      <c r="AA33" s="90">
        <v>58</v>
      </c>
      <c r="AB33" s="87">
        <v>6849</v>
      </c>
      <c r="AC33" s="88">
        <v>4156</v>
      </c>
      <c r="AD33" s="89">
        <v>929.26558524173049</v>
      </c>
      <c r="AE33" s="90">
        <f t="shared" si="1"/>
        <v>11992.26558524173</v>
      </c>
      <c r="AF33" s="91">
        <v>2.7066265684952816E-2</v>
      </c>
      <c r="AG33" s="90">
        <v>37</v>
      </c>
      <c r="AH33" s="87">
        <v>2630</v>
      </c>
      <c r="AI33" s="88">
        <v>4899</v>
      </c>
      <c r="AJ33" s="92">
        <v>4143</v>
      </c>
      <c r="AK33" s="89">
        <v>1019</v>
      </c>
      <c r="AL33" s="90">
        <f t="shared" si="2"/>
        <v>12728</v>
      </c>
      <c r="AM33" s="91">
        <v>2.7066265684952816E-2</v>
      </c>
      <c r="AN33" s="90">
        <v>28</v>
      </c>
      <c r="AO33" s="87">
        <v>554</v>
      </c>
      <c r="AP33" s="88">
        <v>6191</v>
      </c>
      <c r="AQ33" s="92">
        <v>6339</v>
      </c>
      <c r="AR33" s="89">
        <v>1050</v>
      </c>
      <c r="AS33" s="90">
        <f t="shared" si="3"/>
        <v>14162</v>
      </c>
      <c r="AT33" s="91">
        <v>2.7066265684952816E-2</v>
      </c>
      <c r="AU33" s="90">
        <v>9</v>
      </c>
      <c r="AV33" s="87">
        <v>282</v>
      </c>
      <c r="AW33" s="88">
        <v>8142</v>
      </c>
      <c r="AX33" s="92">
        <v>7797</v>
      </c>
      <c r="AY33" s="89">
        <v>1308</v>
      </c>
      <c r="AZ33" s="90">
        <f t="shared" si="4"/>
        <v>17538</v>
      </c>
      <c r="BA33" s="91">
        <v>2.7066265684952816E-2</v>
      </c>
      <c r="BB33" s="90">
        <v>2</v>
      </c>
      <c r="BC33" s="87">
        <v>157</v>
      </c>
      <c r="BD33" s="88">
        <v>9011</v>
      </c>
      <c r="BE33" s="92">
        <v>8684</v>
      </c>
      <c r="BF33" s="89">
        <v>1339</v>
      </c>
      <c r="BG33" s="90">
        <f t="shared" si="5"/>
        <v>19193</v>
      </c>
      <c r="BH33" s="91">
        <v>2.7066265684952816E-2</v>
      </c>
      <c r="BI33" s="90">
        <v>1</v>
      </c>
      <c r="BJ33" s="87">
        <v>97</v>
      </c>
      <c r="BK33" s="88">
        <v>10916</v>
      </c>
      <c r="BL33" s="92">
        <v>7898</v>
      </c>
      <c r="BM33" s="89">
        <v>1448</v>
      </c>
      <c r="BN33" s="90">
        <f t="shared" si="6"/>
        <v>20360</v>
      </c>
      <c r="BO33" s="91">
        <v>2.7066265684952816E-2</v>
      </c>
      <c r="BP33" s="90">
        <v>1</v>
      </c>
      <c r="BQ33" s="87">
        <v>22</v>
      </c>
      <c r="BR33" s="88">
        <v>7341</v>
      </c>
      <c r="BS33" s="92">
        <v>5840</v>
      </c>
      <c r="BT33" s="89">
        <v>1107</v>
      </c>
      <c r="BU33" s="90">
        <f t="shared" si="7"/>
        <v>14311</v>
      </c>
      <c r="BV33" s="91">
        <v>2.7066265684952816E-2</v>
      </c>
    </row>
    <row r="34" spans="1:74" x14ac:dyDescent="0.2">
      <c r="A34" s="84">
        <v>29</v>
      </c>
      <c r="B34" s="85" t="s">
        <v>125</v>
      </c>
      <c r="C34" s="90">
        <v>122</v>
      </c>
      <c r="D34" s="87">
        <v>3359</v>
      </c>
      <c r="E34" s="88">
        <v>1810</v>
      </c>
      <c r="F34" s="89">
        <v>571</v>
      </c>
      <c r="G34" s="90">
        <v>5862</v>
      </c>
      <c r="H34" s="91">
        <v>1.5899277453511836E-2</v>
      </c>
      <c r="I34" s="90">
        <v>75</v>
      </c>
      <c r="J34" s="87">
        <v>3578</v>
      </c>
      <c r="K34" s="88">
        <v>1927</v>
      </c>
      <c r="L34" s="89">
        <v>532</v>
      </c>
      <c r="M34" s="90">
        <v>6112</v>
      </c>
      <c r="N34" s="91">
        <v>1.5328322536797253E-2</v>
      </c>
      <c r="O34" s="90">
        <v>70</v>
      </c>
      <c r="P34" s="87">
        <v>3539</v>
      </c>
      <c r="Q34" s="88">
        <v>2174</v>
      </c>
      <c r="R34" s="89">
        <v>549</v>
      </c>
      <c r="S34" s="90">
        <v>6332</v>
      </c>
      <c r="T34" s="91">
        <v>1.5270747065590414E-2</v>
      </c>
      <c r="U34" s="90">
        <v>60</v>
      </c>
      <c r="V34" s="87">
        <v>3778</v>
      </c>
      <c r="W34" s="88">
        <v>2347</v>
      </c>
      <c r="X34" s="89">
        <v>678</v>
      </c>
      <c r="Y34" s="90">
        <f t="shared" si="0"/>
        <v>6863</v>
      </c>
      <c r="Z34" s="91">
        <v>1.5270747065590414E-2</v>
      </c>
      <c r="AA34" s="90">
        <v>44</v>
      </c>
      <c r="AB34" s="87">
        <v>3908</v>
      </c>
      <c r="AC34" s="88">
        <v>2473</v>
      </c>
      <c r="AD34" s="89">
        <v>612.47049936386782</v>
      </c>
      <c r="AE34" s="90">
        <f t="shared" si="1"/>
        <v>7037.4704993638679</v>
      </c>
      <c r="AF34" s="91">
        <v>1.5270747065590414E-2</v>
      </c>
      <c r="AG34" s="90">
        <v>60</v>
      </c>
      <c r="AH34" s="87">
        <v>1562</v>
      </c>
      <c r="AI34" s="88">
        <v>2746</v>
      </c>
      <c r="AJ34" s="92">
        <v>2651</v>
      </c>
      <c r="AK34" s="89">
        <v>802</v>
      </c>
      <c r="AL34" s="90">
        <f t="shared" si="2"/>
        <v>7821</v>
      </c>
      <c r="AM34" s="91">
        <v>1.5270747065590414E-2</v>
      </c>
      <c r="AN34" s="90">
        <v>47</v>
      </c>
      <c r="AO34" s="87">
        <v>388</v>
      </c>
      <c r="AP34" s="88">
        <v>2912</v>
      </c>
      <c r="AQ34" s="92">
        <v>4073</v>
      </c>
      <c r="AR34" s="89">
        <v>852</v>
      </c>
      <c r="AS34" s="90">
        <f t="shared" si="3"/>
        <v>8272</v>
      </c>
      <c r="AT34" s="91">
        <v>1.5270747065590414E-2</v>
      </c>
      <c r="AU34" s="90">
        <v>12</v>
      </c>
      <c r="AV34" s="87">
        <v>234</v>
      </c>
      <c r="AW34" s="88">
        <v>3100</v>
      </c>
      <c r="AX34" s="92">
        <v>4439</v>
      </c>
      <c r="AY34" s="89">
        <v>977</v>
      </c>
      <c r="AZ34" s="90">
        <f t="shared" si="4"/>
        <v>8762</v>
      </c>
      <c r="BA34" s="91">
        <v>1.5270747065590414E-2</v>
      </c>
      <c r="BB34" s="90">
        <v>2</v>
      </c>
      <c r="BC34" s="87">
        <v>87</v>
      </c>
      <c r="BD34" s="88">
        <v>3187</v>
      </c>
      <c r="BE34" s="92">
        <v>4802</v>
      </c>
      <c r="BF34" s="89">
        <v>907</v>
      </c>
      <c r="BG34" s="90">
        <f t="shared" si="5"/>
        <v>8985</v>
      </c>
      <c r="BH34" s="91">
        <v>1.5270747065590414E-2</v>
      </c>
      <c r="BI34" s="90">
        <v>0</v>
      </c>
      <c r="BJ34" s="87">
        <v>78</v>
      </c>
      <c r="BK34" s="88">
        <v>3186</v>
      </c>
      <c r="BL34" s="92">
        <v>5122</v>
      </c>
      <c r="BM34" s="89">
        <v>967</v>
      </c>
      <c r="BN34" s="90">
        <f t="shared" si="6"/>
        <v>9353</v>
      </c>
      <c r="BO34" s="91">
        <v>1.5270747065590414E-2</v>
      </c>
      <c r="BP34" s="90">
        <v>1</v>
      </c>
      <c r="BQ34" s="87">
        <v>12</v>
      </c>
      <c r="BR34" s="88">
        <v>2156</v>
      </c>
      <c r="BS34" s="92">
        <v>3753</v>
      </c>
      <c r="BT34" s="89">
        <v>782</v>
      </c>
      <c r="BU34" s="90">
        <f t="shared" si="7"/>
        <v>6704</v>
      </c>
      <c r="BV34" s="91">
        <v>1.5270747065590414E-2</v>
      </c>
    </row>
    <row r="35" spans="1:74" x14ac:dyDescent="0.2">
      <c r="A35" s="84">
        <v>30</v>
      </c>
      <c r="B35" s="85" t="s">
        <v>126</v>
      </c>
      <c r="C35" s="90">
        <v>172</v>
      </c>
      <c r="D35" s="87">
        <v>5358</v>
      </c>
      <c r="E35" s="88">
        <v>3735</v>
      </c>
      <c r="F35" s="89">
        <v>735</v>
      </c>
      <c r="G35" s="90">
        <v>10000</v>
      </c>
      <c r="H35" s="91">
        <v>2.7122615922060452E-2</v>
      </c>
      <c r="I35" s="90">
        <v>166</v>
      </c>
      <c r="J35" s="87">
        <v>5806</v>
      </c>
      <c r="K35" s="88">
        <v>3908</v>
      </c>
      <c r="L35" s="89">
        <v>771</v>
      </c>
      <c r="M35" s="90">
        <v>10651</v>
      </c>
      <c r="N35" s="91">
        <v>2.6711708661555554E-2</v>
      </c>
      <c r="O35" s="90">
        <v>101</v>
      </c>
      <c r="P35" s="87">
        <v>5632</v>
      </c>
      <c r="Q35" s="88">
        <v>4242</v>
      </c>
      <c r="R35" s="89">
        <v>762</v>
      </c>
      <c r="S35" s="90">
        <v>10737</v>
      </c>
      <c r="T35" s="91">
        <v>2.589419002578084E-2</v>
      </c>
      <c r="U35" s="90">
        <v>74</v>
      </c>
      <c r="V35" s="87">
        <v>6000</v>
      </c>
      <c r="W35" s="88">
        <v>4907</v>
      </c>
      <c r="X35" s="89">
        <v>964</v>
      </c>
      <c r="Y35" s="90">
        <f t="shared" si="0"/>
        <v>11945</v>
      </c>
      <c r="Z35" s="91">
        <v>2.589419002578084E-2</v>
      </c>
      <c r="AA35" s="90">
        <v>75</v>
      </c>
      <c r="AB35" s="87">
        <v>6333</v>
      </c>
      <c r="AC35" s="88">
        <v>5449</v>
      </c>
      <c r="AD35" s="89">
        <v>907.14021416454648</v>
      </c>
      <c r="AE35" s="90">
        <f t="shared" si="1"/>
        <v>12764.140214164547</v>
      </c>
      <c r="AF35" s="91">
        <v>2.589419002578084E-2</v>
      </c>
      <c r="AG35" s="90">
        <v>54</v>
      </c>
      <c r="AH35" s="87">
        <v>2486</v>
      </c>
      <c r="AI35" s="88">
        <v>5558</v>
      </c>
      <c r="AJ35" s="92">
        <v>3863</v>
      </c>
      <c r="AK35" s="89">
        <v>1262</v>
      </c>
      <c r="AL35" s="90">
        <f t="shared" si="2"/>
        <v>13223</v>
      </c>
      <c r="AM35" s="91">
        <v>2.589419002578084E-2</v>
      </c>
      <c r="AN35" s="90">
        <v>45</v>
      </c>
      <c r="AO35" s="87">
        <v>650</v>
      </c>
      <c r="AP35" s="88">
        <v>5595</v>
      </c>
      <c r="AQ35" s="92">
        <v>6281</v>
      </c>
      <c r="AR35" s="89">
        <v>1190</v>
      </c>
      <c r="AS35" s="90">
        <f t="shared" si="3"/>
        <v>13761</v>
      </c>
      <c r="AT35" s="91">
        <v>2.589419002578084E-2</v>
      </c>
      <c r="AU35" s="90">
        <v>16</v>
      </c>
      <c r="AV35" s="87">
        <v>333</v>
      </c>
      <c r="AW35" s="88">
        <v>6307</v>
      </c>
      <c r="AX35" s="92">
        <v>6684</v>
      </c>
      <c r="AY35" s="89">
        <v>1396</v>
      </c>
      <c r="AZ35" s="90">
        <f t="shared" si="4"/>
        <v>14736</v>
      </c>
      <c r="BA35" s="91">
        <v>2.589419002578084E-2</v>
      </c>
      <c r="BB35" s="90">
        <v>4</v>
      </c>
      <c r="BC35" s="87">
        <v>171</v>
      </c>
      <c r="BD35" s="88">
        <v>6803</v>
      </c>
      <c r="BE35" s="92">
        <v>7449</v>
      </c>
      <c r="BF35" s="89">
        <v>1310</v>
      </c>
      <c r="BG35" s="90">
        <f t="shared" si="5"/>
        <v>15737</v>
      </c>
      <c r="BH35" s="91">
        <v>2.589419002578084E-2</v>
      </c>
      <c r="BI35" s="90">
        <v>2</v>
      </c>
      <c r="BJ35" s="87">
        <v>97</v>
      </c>
      <c r="BK35" s="88">
        <v>7075</v>
      </c>
      <c r="BL35" s="92">
        <v>7776</v>
      </c>
      <c r="BM35" s="89">
        <v>1365</v>
      </c>
      <c r="BN35" s="90">
        <f t="shared" si="6"/>
        <v>16315</v>
      </c>
      <c r="BO35" s="91">
        <v>2.589419002578084E-2</v>
      </c>
      <c r="BP35" s="90">
        <v>1</v>
      </c>
      <c r="BQ35" s="87">
        <v>14</v>
      </c>
      <c r="BR35" s="88">
        <v>4832</v>
      </c>
      <c r="BS35" s="92">
        <v>5699</v>
      </c>
      <c r="BT35" s="89">
        <v>1100</v>
      </c>
      <c r="BU35" s="90">
        <f t="shared" si="7"/>
        <v>11646</v>
      </c>
      <c r="BV35" s="91">
        <v>2.589419002578084E-2</v>
      </c>
    </row>
    <row r="36" spans="1:74" x14ac:dyDescent="0.2">
      <c r="A36" s="84">
        <v>31</v>
      </c>
      <c r="B36" s="85" t="s">
        <v>127</v>
      </c>
      <c r="C36" s="90">
        <v>64</v>
      </c>
      <c r="D36" s="87">
        <v>1612</v>
      </c>
      <c r="E36" s="88">
        <v>1181</v>
      </c>
      <c r="F36" s="89">
        <v>278</v>
      </c>
      <c r="G36" s="90">
        <v>3135</v>
      </c>
      <c r="H36" s="91">
        <v>8.5029400915659515E-3</v>
      </c>
      <c r="I36" s="90">
        <v>46</v>
      </c>
      <c r="J36" s="87">
        <v>1672</v>
      </c>
      <c r="K36" s="88">
        <v>1254</v>
      </c>
      <c r="L36" s="89">
        <v>231</v>
      </c>
      <c r="M36" s="90">
        <v>3203</v>
      </c>
      <c r="N36" s="91">
        <v>8.0328234760081163E-3</v>
      </c>
      <c r="O36" s="90">
        <v>19</v>
      </c>
      <c r="P36" s="87">
        <v>1597</v>
      </c>
      <c r="Q36" s="88">
        <v>1256</v>
      </c>
      <c r="R36" s="89">
        <v>255</v>
      </c>
      <c r="S36" s="90">
        <v>3127</v>
      </c>
      <c r="T36" s="91">
        <v>7.5413180786641229E-3</v>
      </c>
      <c r="U36" s="90">
        <v>32</v>
      </c>
      <c r="V36" s="87">
        <v>1627</v>
      </c>
      <c r="W36" s="88">
        <v>1414</v>
      </c>
      <c r="X36" s="89">
        <v>310</v>
      </c>
      <c r="Y36" s="90">
        <f t="shared" si="0"/>
        <v>3383</v>
      </c>
      <c r="Z36" s="91">
        <v>7.5413180786641229E-3</v>
      </c>
      <c r="AA36" s="90">
        <v>23</v>
      </c>
      <c r="AB36" s="87">
        <v>1716</v>
      </c>
      <c r="AC36" s="88">
        <v>1539</v>
      </c>
      <c r="AD36" s="89">
        <v>270.53294635284146</v>
      </c>
      <c r="AE36" s="90">
        <f t="shared" si="1"/>
        <v>3548.5329463528415</v>
      </c>
      <c r="AF36" s="91">
        <v>7.5413180786641229E-3</v>
      </c>
      <c r="AG36" s="90">
        <v>10</v>
      </c>
      <c r="AH36" s="87">
        <v>700</v>
      </c>
      <c r="AI36" s="88">
        <v>1564</v>
      </c>
      <c r="AJ36" s="92">
        <v>1116</v>
      </c>
      <c r="AK36" s="89">
        <v>374</v>
      </c>
      <c r="AL36" s="90">
        <f t="shared" si="2"/>
        <v>3764</v>
      </c>
      <c r="AM36" s="91">
        <v>7.5413180786641229E-3</v>
      </c>
      <c r="AN36" s="90">
        <v>8</v>
      </c>
      <c r="AO36" s="87">
        <v>180</v>
      </c>
      <c r="AP36" s="88">
        <v>1860</v>
      </c>
      <c r="AQ36" s="92">
        <v>1810</v>
      </c>
      <c r="AR36" s="89">
        <v>371</v>
      </c>
      <c r="AS36" s="90">
        <f t="shared" si="3"/>
        <v>4229</v>
      </c>
      <c r="AT36" s="91">
        <v>7.5413180786641229E-3</v>
      </c>
      <c r="AU36" s="90">
        <v>8</v>
      </c>
      <c r="AV36" s="87">
        <v>85</v>
      </c>
      <c r="AW36" s="88">
        <v>2059</v>
      </c>
      <c r="AX36" s="92">
        <v>1967</v>
      </c>
      <c r="AY36" s="89">
        <v>545</v>
      </c>
      <c r="AZ36" s="90">
        <f t="shared" si="4"/>
        <v>4664</v>
      </c>
      <c r="BA36" s="91">
        <v>7.5413180786641229E-3</v>
      </c>
      <c r="BB36" s="90">
        <v>0</v>
      </c>
      <c r="BC36" s="87">
        <v>77</v>
      </c>
      <c r="BD36" s="88">
        <v>2091</v>
      </c>
      <c r="BE36" s="92">
        <v>2315</v>
      </c>
      <c r="BF36" s="89">
        <v>460</v>
      </c>
      <c r="BG36" s="90">
        <f t="shared" si="5"/>
        <v>4943</v>
      </c>
      <c r="BH36" s="91">
        <v>7.5413180786641229E-3</v>
      </c>
      <c r="BI36" s="90">
        <v>1</v>
      </c>
      <c r="BJ36" s="87">
        <v>26</v>
      </c>
      <c r="BK36" s="88">
        <v>2221</v>
      </c>
      <c r="BL36" s="92">
        <v>2714</v>
      </c>
      <c r="BM36" s="89">
        <v>484</v>
      </c>
      <c r="BN36" s="90">
        <f t="shared" si="6"/>
        <v>5446</v>
      </c>
      <c r="BO36" s="91">
        <v>7.5413180786641229E-3</v>
      </c>
      <c r="BP36" s="90">
        <v>0</v>
      </c>
      <c r="BQ36" s="87">
        <v>10</v>
      </c>
      <c r="BR36" s="88">
        <v>1622</v>
      </c>
      <c r="BS36" s="92">
        <v>2026</v>
      </c>
      <c r="BT36" s="89">
        <v>376</v>
      </c>
      <c r="BU36" s="90">
        <f t="shared" si="7"/>
        <v>4034</v>
      </c>
      <c r="BV36" s="91">
        <v>7.5413180786641229E-3</v>
      </c>
    </row>
    <row r="37" spans="1:74" x14ac:dyDescent="0.2">
      <c r="A37" s="84">
        <v>32</v>
      </c>
      <c r="B37" s="85" t="s">
        <v>128</v>
      </c>
      <c r="C37" s="90">
        <v>70</v>
      </c>
      <c r="D37" s="87">
        <v>2512</v>
      </c>
      <c r="E37" s="88">
        <v>1856</v>
      </c>
      <c r="F37" s="89">
        <v>489</v>
      </c>
      <c r="G37" s="90">
        <v>4927</v>
      </c>
      <c r="H37" s="91">
        <v>1.3363312864799184E-2</v>
      </c>
      <c r="I37" s="90">
        <v>60</v>
      </c>
      <c r="J37" s="87">
        <v>2578</v>
      </c>
      <c r="K37" s="88">
        <v>2289</v>
      </c>
      <c r="L37" s="89">
        <v>455</v>
      </c>
      <c r="M37" s="90">
        <v>5382</v>
      </c>
      <c r="N37" s="91">
        <v>1.349755102962088E-2</v>
      </c>
      <c r="O37" s="90">
        <v>44</v>
      </c>
      <c r="P37" s="87">
        <v>2821</v>
      </c>
      <c r="Q37" s="88">
        <v>2736</v>
      </c>
      <c r="R37" s="89">
        <v>472</v>
      </c>
      <c r="S37" s="90">
        <v>6073</v>
      </c>
      <c r="T37" s="91">
        <v>1.4646122383027572E-2</v>
      </c>
      <c r="U37" s="90">
        <v>33</v>
      </c>
      <c r="V37" s="87">
        <v>3051</v>
      </c>
      <c r="W37" s="88">
        <v>3564</v>
      </c>
      <c r="X37" s="89">
        <v>619</v>
      </c>
      <c r="Y37" s="90">
        <f t="shared" si="0"/>
        <v>7267</v>
      </c>
      <c r="Z37" s="91">
        <v>1.4646122383027572E-2</v>
      </c>
      <c r="AA37" s="90">
        <v>27</v>
      </c>
      <c r="AB37" s="87">
        <v>3152</v>
      </c>
      <c r="AC37" s="88">
        <v>4227</v>
      </c>
      <c r="AD37" s="89">
        <v>585.31663486005107</v>
      </c>
      <c r="AE37" s="90">
        <f t="shared" si="1"/>
        <v>7991.3166348600507</v>
      </c>
      <c r="AF37" s="91">
        <v>1.4646122383027572E-2</v>
      </c>
      <c r="AG37" s="90">
        <v>45</v>
      </c>
      <c r="AH37" s="87">
        <v>1258</v>
      </c>
      <c r="AI37" s="88">
        <v>5067</v>
      </c>
      <c r="AJ37" s="92">
        <v>2210</v>
      </c>
      <c r="AK37" s="89">
        <v>635</v>
      </c>
      <c r="AL37" s="90">
        <f t="shared" si="2"/>
        <v>9215</v>
      </c>
      <c r="AM37" s="91">
        <v>1.4646122383027572E-2</v>
      </c>
      <c r="AN37" s="90">
        <v>36</v>
      </c>
      <c r="AO37" s="87">
        <v>316</v>
      </c>
      <c r="AP37" s="88">
        <v>5281</v>
      </c>
      <c r="AQ37" s="92">
        <v>3433</v>
      </c>
      <c r="AR37" s="89">
        <v>650</v>
      </c>
      <c r="AS37" s="90">
        <f t="shared" si="3"/>
        <v>9716</v>
      </c>
      <c r="AT37" s="91">
        <v>1.4646122383027572E-2</v>
      </c>
      <c r="AU37" s="90">
        <v>11</v>
      </c>
      <c r="AV37" s="87">
        <v>181</v>
      </c>
      <c r="AW37" s="88">
        <v>5193</v>
      </c>
      <c r="AX37" s="92">
        <v>3517</v>
      </c>
      <c r="AY37" s="89">
        <v>788</v>
      </c>
      <c r="AZ37" s="90">
        <f t="shared" si="4"/>
        <v>9690</v>
      </c>
      <c r="BA37" s="91">
        <v>1.4646122383027572E-2</v>
      </c>
      <c r="BB37" s="90">
        <v>2</v>
      </c>
      <c r="BC37" s="87">
        <v>88</v>
      </c>
      <c r="BD37" s="88">
        <v>5049</v>
      </c>
      <c r="BE37" s="92">
        <v>3531</v>
      </c>
      <c r="BF37" s="89">
        <v>778</v>
      </c>
      <c r="BG37" s="90">
        <f t="shared" si="5"/>
        <v>9448</v>
      </c>
      <c r="BH37" s="91">
        <v>1.4646122383027572E-2</v>
      </c>
      <c r="BI37" s="90">
        <v>1</v>
      </c>
      <c r="BJ37" s="87">
        <v>53</v>
      </c>
      <c r="BK37" s="88">
        <v>4719</v>
      </c>
      <c r="BL37" s="92">
        <v>4307</v>
      </c>
      <c r="BM37" s="89">
        <v>755</v>
      </c>
      <c r="BN37" s="90">
        <f t="shared" si="6"/>
        <v>9835</v>
      </c>
      <c r="BO37" s="91">
        <v>1.4646122383027572E-2</v>
      </c>
      <c r="BP37" s="90">
        <v>0</v>
      </c>
      <c r="BQ37" s="87">
        <v>7</v>
      </c>
      <c r="BR37" s="88">
        <v>2855</v>
      </c>
      <c r="BS37" s="92">
        <v>3016</v>
      </c>
      <c r="BT37" s="89">
        <v>635</v>
      </c>
      <c r="BU37" s="90">
        <f t="shared" si="7"/>
        <v>6513</v>
      </c>
      <c r="BV37" s="91">
        <v>1.4646122383027572E-2</v>
      </c>
    </row>
    <row r="38" spans="1:74" x14ac:dyDescent="0.2">
      <c r="A38" s="84">
        <v>33</v>
      </c>
      <c r="B38" s="85" t="s">
        <v>129</v>
      </c>
      <c r="C38" s="90">
        <v>51</v>
      </c>
      <c r="D38" s="87">
        <v>1971</v>
      </c>
      <c r="E38" s="88">
        <v>3215</v>
      </c>
      <c r="F38" s="89">
        <v>754</v>
      </c>
      <c r="G38" s="90">
        <v>5991</v>
      </c>
      <c r="H38" s="91">
        <v>1.6249159198906415E-2</v>
      </c>
      <c r="I38" s="90">
        <v>66</v>
      </c>
      <c r="J38" s="87">
        <v>2355</v>
      </c>
      <c r="K38" s="88">
        <v>3590</v>
      </c>
      <c r="L38" s="89">
        <v>794</v>
      </c>
      <c r="M38" s="90">
        <v>6805</v>
      </c>
      <c r="N38" s="91">
        <v>1.7066301515527699E-2</v>
      </c>
      <c r="O38" s="90">
        <v>33</v>
      </c>
      <c r="P38" s="87">
        <v>2391</v>
      </c>
      <c r="Q38" s="88">
        <v>4353</v>
      </c>
      <c r="R38" s="89">
        <v>825</v>
      </c>
      <c r="S38" s="90">
        <v>7602</v>
      </c>
      <c r="T38" s="91">
        <v>1.833357852062829E-2</v>
      </c>
      <c r="U38" s="90">
        <v>53</v>
      </c>
      <c r="V38" s="87">
        <v>2454</v>
      </c>
      <c r="W38" s="88">
        <v>4743</v>
      </c>
      <c r="X38" s="89">
        <v>1051</v>
      </c>
      <c r="Y38" s="90">
        <f t="shared" si="0"/>
        <v>8301</v>
      </c>
      <c r="Z38" s="91">
        <v>1.833357852062829E-2</v>
      </c>
      <c r="AA38" s="90">
        <v>25</v>
      </c>
      <c r="AB38" s="87">
        <v>2587</v>
      </c>
      <c r="AC38" s="88">
        <v>5020</v>
      </c>
      <c r="AD38" s="89">
        <v>894.06613125530134</v>
      </c>
      <c r="AE38" s="90">
        <f t="shared" si="1"/>
        <v>8526.066131255302</v>
      </c>
      <c r="AF38" s="91">
        <v>1.833357852062829E-2</v>
      </c>
      <c r="AG38" s="90">
        <v>34</v>
      </c>
      <c r="AH38" s="87">
        <v>985</v>
      </c>
      <c r="AI38" s="88">
        <v>5188</v>
      </c>
      <c r="AJ38" s="92">
        <v>1777</v>
      </c>
      <c r="AK38" s="89">
        <v>971</v>
      </c>
      <c r="AL38" s="90">
        <f t="shared" si="2"/>
        <v>8955</v>
      </c>
      <c r="AM38" s="91">
        <v>1.833357852062829E-2</v>
      </c>
      <c r="AN38" s="90">
        <v>21</v>
      </c>
      <c r="AO38" s="87">
        <v>311</v>
      </c>
      <c r="AP38" s="88">
        <v>5112</v>
      </c>
      <c r="AQ38" s="92">
        <v>2777</v>
      </c>
      <c r="AR38" s="89">
        <v>935</v>
      </c>
      <c r="AS38" s="90">
        <f t="shared" si="3"/>
        <v>9156</v>
      </c>
      <c r="AT38" s="91">
        <v>1.833357852062829E-2</v>
      </c>
      <c r="AU38" s="90">
        <v>5</v>
      </c>
      <c r="AV38" s="87">
        <v>145</v>
      </c>
      <c r="AW38" s="88">
        <v>5607</v>
      </c>
      <c r="AX38" s="92">
        <v>2929</v>
      </c>
      <c r="AY38" s="89">
        <v>1219</v>
      </c>
      <c r="AZ38" s="90">
        <f t="shared" si="4"/>
        <v>9905</v>
      </c>
      <c r="BA38" s="91">
        <v>1.833357852062829E-2</v>
      </c>
      <c r="BB38" s="90">
        <v>3</v>
      </c>
      <c r="BC38" s="87">
        <v>81</v>
      </c>
      <c r="BD38" s="88">
        <v>5807</v>
      </c>
      <c r="BE38" s="92">
        <v>3204</v>
      </c>
      <c r="BF38" s="89">
        <v>1138</v>
      </c>
      <c r="BG38" s="90">
        <f t="shared" si="5"/>
        <v>10233</v>
      </c>
      <c r="BH38" s="91">
        <v>1.833357852062829E-2</v>
      </c>
      <c r="BI38" s="90">
        <v>2</v>
      </c>
      <c r="BJ38" s="87">
        <v>80</v>
      </c>
      <c r="BK38" s="88">
        <v>5894</v>
      </c>
      <c r="BL38" s="92">
        <v>3612</v>
      </c>
      <c r="BM38" s="89">
        <v>1168</v>
      </c>
      <c r="BN38" s="90">
        <f t="shared" si="6"/>
        <v>10756</v>
      </c>
      <c r="BO38" s="91">
        <v>1.833357852062829E-2</v>
      </c>
      <c r="BP38" s="90">
        <v>0</v>
      </c>
      <c r="BQ38" s="87">
        <v>10</v>
      </c>
      <c r="BR38" s="88">
        <v>4171</v>
      </c>
      <c r="BS38" s="92">
        <v>2741</v>
      </c>
      <c r="BT38" s="89">
        <v>909</v>
      </c>
      <c r="BU38" s="90">
        <f t="shared" si="7"/>
        <v>7831</v>
      </c>
      <c r="BV38" s="91">
        <v>1.833357852062829E-2</v>
      </c>
    </row>
    <row r="39" spans="1:74" ht="13.5" thickBot="1" x14ac:dyDescent="0.25">
      <c r="A39" s="93">
        <v>34</v>
      </c>
      <c r="B39" s="94" t="s">
        <v>130</v>
      </c>
      <c r="C39" s="90">
        <v>29</v>
      </c>
      <c r="D39" s="95">
        <v>717</v>
      </c>
      <c r="E39" s="96">
        <v>496</v>
      </c>
      <c r="F39" s="89">
        <v>87</v>
      </c>
      <c r="G39" s="97">
        <v>1329</v>
      </c>
      <c r="H39" s="91">
        <v>3.6045956560418341E-3</v>
      </c>
      <c r="I39" s="90">
        <v>8</v>
      </c>
      <c r="J39" s="95">
        <v>776</v>
      </c>
      <c r="K39" s="96">
        <v>600</v>
      </c>
      <c r="L39" s="89">
        <v>112</v>
      </c>
      <c r="M39" s="97">
        <v>1496</v>
      </c>
      <c r="N39" s="91">
        <v>3.7518276366244586E-3</v>
      </c>
      <c r="O39" s="90">
        <v>27</v>
      </c>
      <c r="P39" s="95">
        <v>875</v>
      </c>
      <c r="Q39" s="96">
        <v>765</v>
      </c>
      <c r="R39" s="89">
        <v>110</v>
      </c>
      <c r="S39" s="97">
        <v>1777</v>
      </c>
      <c r="T39" s="91">
        <v>4.2855523587419725E-3</v>
      </c>
      <c r="U39" s="90">
        <v>12</v>
      </c>
      <c r="V39" s="95">
        <v>1164</v>
      </c>
      <c r="W39" s="96">
        <v>1160</v>
      </c>
      <c r="X39" s="89">
        <v>185</v>
      </c>
      <c r="Y39" s="90">
        <f t="shared" si="0"/>
        <v>2521</v>
      </c>
      <c r="Z39" s="91">
        <v>4.2855523587419725E-3</v>
      </c>
      <c r="AA39" s="90">
        <v>11</v>
      </c>
      <c r="AB39" s="95">
        <v>1360</v>
      </c>
      <c r="AC39" s="96">
        <v>1498</v>
      </c>
      <c r="AD39" s="89">
        <v>136.77502120441056</v>
      </c>
      <c r="AE39" s="90">
        <f t="shared" si="1"/>
        <v>3005.7750212044107</v>
      </c>
      <c r="AF39" s="91">
        <v>4.2855523587419725E-3</v>
      </c>
      <c r="AG39" s="90">
        <v>12</v>
      </c>
      <c r="AH39" s="95">
        <v>629</v>
      </c>
      <c r="AI39" s="96">
        <v>1861</v>
      </c>
      <c r="AJ39" s="98">
        <v>1000</v>
      </c>
      <c r="AK39" s="89">
        <v>158</v>
      </c>
      <c r="AL39" s="90">
        <f t="shared" si="2"/>
        <v>3660</v>
      </c>
      <c r="AM39" s="91">
        <v>4.2855523587419725E-3</v>
      </c>
      <c r="AN39" s="90">
        <v>17</v>
      </c>
      <c r="AO39" s="95">
        <v>150</v>
      </c>
      <c r="AP39" s="96">
        <v>1562</v>
      </c>
      <c r="AQ39" s="98">
        <v>1370</v>
      </c>
      <c r="AR39" s="89">
        <v>146</v>
      </c>
      <c r="AS39" s="90">
        <f t="shared" si="3"/>
        <v>3245</v>
      </c>
      <c r="AT39" s="91">
        <v>4.2855523587419725E-3</v>
      </c>
      <c r="AU39" s="90">
        <v>0</v>
      </c>
      <c r="AV39" s="95">
        <v>77</v>
      </c>
      <c r="AW39" s="96">
        <v>1355</v>
      </c>
      <c r="AX39" s="98">
        <v>1567</v>
      </c>
      <c r="AY39" s="89">
        <v>186</v>
      </c>
      <c r="AZ39" s="90">
        <f t="shared" si="4"/>
        <v>3185</v>
      </c>
      <c r="BA39" s="91">
        <v>4.2855523587419725E-3</v>
      </c>
      <c r="BB39" s="90">
        <v>0</v>
      </c>
      <c r="BC39" s="95">
        <v>47</v>
      </c>
      <c r="BD39" s="96">
        <v>1734</v>
      </c>
      <c r="BE39" s="98">
        <v>1792</v>
      </c>
      <c r="BF39" s="89">
        <v>144</v>
      </c>
      <c r="BG39" s="90">
        <f t="shared" si="5"/>
        <v>3717</v>
      </c>
      <c r="BH39" s="91">
        <v>4.2855523587419725E-3</v>
      </c>
      <c r="BI39" s="90">
        <v>1</v>
      </c>
      <c r="BJ39" s="95">
        <v>23</v>
      </c>
      <c r="BK39" s="96">
        <v>2065</v>
      </c>
      <c r="BL39" s="98">
        <v>2438</v>
      </c>
      <c r="BM39" s="89">
        <v>167</v>
      </c>
      <c r="BN39" s="90">
        <f t="shared" si="6"/>
        <v>4694</v>
      </c>
      <c r="BO39" s="91">
        <v>4.2855523587419725E-3</v>
      </c>
      <c r="BP39" s="90">
        <v>0</v>
      </c>
      <c r="BQ39" s="95">
        <v>2</v>
      </c>
      <c r="BR39" s="96">
        <v>1012</v>
      </c>
      <c r="BS39" s="98">
        <v>1303</v>
      </c>
      <c r="BT39" s="89">
        <v>181</v>
      </c>
      <c r="BU39" s="90">
        <f t="shared" si="7"/>
        <v>2498</v>
      </c>
      <c r="BV39" s="91">
        <v>4.2855523587419725E-3</v>
      </c>
    </row>
    <row r="40" spans="1:74" ht="13.5" thickBot="1" x14ac:dyDescent="0.25">
      <c r="A40" s="99"/>
      <c r="B40" s="100" t="s">
        <v>131</v>
      </c>
      <c r="C40" s="101">
        <v>3549</v>
      </c>
      <c r="D40" s="102">
        <v>126187</v>
      </c>
      <c r="E40" s="103">
        <v>65811</v>
      </c>
      <c r="F40" s="104">
        <v>22179</v>
      </c>
      <c r="G40" s="101">
        <v>217726</v>
      </c>
      <c r="H40" s="105">
        <v>0.59052986742465341</v>
      </c>
      <c r="I40" s="101">
        <v>3191</v>
      </c>
      <c r="J40" s="102">
        <v>132906</v>
      </c>
      <c r="K40" s="103">
        <v>71342</v>
      </c>
      <c r="L40" s="104">
        <v>24428</v>
      </c>
      <c r="M40" s="101">
        <v>231867</v>
      </c>
      <c r="N40" s="105">
        <v>0.58150068089652629</v>
      </c>
      <c r="O40" s="101">
        <v>2334</v>
      </c>
      <c r="P40" s="102">
        <v>135378</v>
      </c>
      <c r="Q40" s="103">
        <v>77571</v>
      </c>
      <c r="R40" s="104">
        <v>24364</v>
      </c>
      <c r="S40" s="101">
        <v>239647</v>
      </c>
      <c r="T40" s="105">
        <v>0.57795147220902499</v>
      </c>
      <c r="U40" s="101">
        <f>SUM(U6:U39)</f>
        <v>1900</v>
      </c>
      <c r="V40" s="102">
        <f>SUM(V6:V39)</f>
        <v>139330</v>
      </c>
      <c r="W40" s="103">
        <f>SUM(W6:W39)+13</f>
        <v>84710</v>
      </c>
      <c r="X40" s="104">
        <f>SUM(X6:X39)</f>
        <v>29473</v>
      </c>
      <c r="Y40" s="101">
        <f>SUM(Y6:Y39)</f>
        <v>255400</v>
      </c>
      <c r="Z40" s="105">
        <v>0.57795147220902499</v>
      </c>
      <c r="AA40" s="101">
        <f>SUM(AA6:AA39)</f>
        <v>1511</v>
      </c>
      <c r="AB40" s="102">
        <f>SUM(AB6:AB39)</f>
        <v>148033</v>
      </c>
      <c r="AC40" s="103">
        <f>SUM(AC6:AC39)</f>
        <v>90773</v>
      </c>
      <c r="AD40" s="104">
        <f>SUM(AD6:AD39)</f>
        <v>25735.829357506362</v>
      </c>
      <c r="AE40" s="101">
        <f>SUM(AE6:AE39)</f>
        <v>266052.82935750642</v>
      </c>
      <c r="AF40" s="105">
        <v>0.57795147220902499</v>
      </c>
      <c r="AG40" s="101">
        <f t="shared" ref="AG40:AL40" si="8">SUM(AG6:AG39)</f>
        <v>1051</v>
      </c>
      <c r="AH40" s="102">
        <f t="shared" si="8"/>
        <v>59190</v>
      </c>
      <c r="AI40" s="103">
        <f t="shared" si="8"/>
        <v>107394</v>
      </c>
      <c r="AJ40" s="103">
        <f t="shared" si="8"/>
        <v>96256</v>
      </c>
      <c r="AK40" s="104">
        <f t="shared" si="8"/>
        <v>31653</v>
      </c>
      <c r="AL40" s="101">
        <f t="shared" si="8"/>
        <v>295544</v>
      </c>
      <c r="AM40" s="105">
        <v>0.57795147220902499</v>
      </c>
      <c r="AN40" s="101">
        <f t="shared" ref="AN40:AS40" si="9">SUM(AN6:AN39)</f>
        <v>847</v>
      </c>
      <c r="AO40" s="102">
        <f t="shared" si="9"/>
        <v>14388</v>
      </c>
      <c r="AP40" s="103">
        <f t="shared" si="9"/>
        <v>121800</v>
      </c>
      <c r="AQ40" s="103">
        <f t="shared" si="9"/>
        <v>148084</v>
      </c>
      <c r="AR40" s="104">
        <f t="shared" si="9"/>
        <v>30393</v>
      </c>
      <c r="AS40" s="101">
        <f t="shared" si="9"/>
        <v>315512</v>
      </c>
      <c r="AT40" s="105">
        <v>0.57795147220902499</v>
      </c>
      <c r="AU40" s="101">
        <f t="shared" ref="AU40:AZ40" si="10">SUM(AU6:AU39)</f>
        <v>355</v>
      </c>
      <c r="AV40" s="102">
        <f t="shared" si="10"/>
        <v>7665</v>
      </c>
      <c r="AW40" s="103">
        <f t="shared" si="10"/>
        <v>151111</v>
      </c>
      <c r="AX40" s="103">
        <f t="shared" si="10"/>
        <v>167590</v>
      </c>
      <c r="AY40" s="104">
        <f t="shared" si="10"/>
        <v>38343</v>
      </c>
      <c r="AZ40" s="101">
        <f t="shared" si="10"/>
        <v>365064</v>
      </c>
      <c r="BA40" s="105">
        <v>0.57795147220902499</v>
      </c>
      <c r="BB40" s="101">
        <f t="shared" ref="BB40:BG40" si="11">SUM(BB6:BB39)</f>
        <v>109</v>
      </c>
      <c r="BC40" s="102">
        <f t="shared" si="11"/>
        <v>4208</v>
      </c>
      <c r="BD40" s="103">
        <f t="shared" si="11"/>
        <v>169353</v>
      </c>
      <c r="BE40" s="103">
        <f t="shared" si="11"/>
        <v>180816</v>
      </c>
      <c r="BF40" s="104">
        <f t="shared" si="11"/>
        <v>37913</v>
      </c>
      <c r="BG40" s="101">
        <f t="shared" si="11"/>
        <v>392399</v>
      </c>
      <c r="BH40" s="105">
        <v>0.57795147220902499</v>
      </c>
      <c r="BI40" s="101">
        <f t="shared" ref="BI40:BN40" si="12">SUM(BI6:BI39)</f>
        <v>68</v>
      </c>
      <c r="BJ40" s="102">
        <f t="shared" si="12"/>
        <v>2984</v>
      </c>
      <c r="BK40" s="103">
        <f t="shared" si="12"/>
        <v>189778</v>
      </c>
      <c r="BL40" s="103">
        <f t="shared" si="12"/>
        <v>185679</v>
      </c>
      <c r="BM40" s="104">
        <f t="shared" si="12"/>
        <v>40420</v>
      </c>
      <c r="BN40" s="101">
        <f t="shared" si="12"/>
        <v>418929</v>
      </c>
      <c r="BO40" s="105">
        <v>0.57795147220902499</v>
      </c>
      <c r="BP40" s="101">
        <f t="shared" ref="BP40:BU40" si="13">SUM(BP6:BP39)</f>
        <v>15</v>
      </c>
      <c r="BQ40" s="102">
        <f t="shared" si="13"/>
        <v>523</v>
      </c>
      <c r="BR40" s="103">
        <f t="shared" si="13"/>
        <v>127622</v>
      </c>
      <c r="BS40" s="103">
        <f t="shared" si="13"/>
        <v>140905</v>
      </c>
      <c r="BT40" s="104">
        <f t="shared" si="13"/>
        <v>30828</v>
      </c>
      <c r="BU40" s="101">
        <f t="shared" si="13"/>
        <v>299893</v>
      </c>
      <c r="BV40" s="105">
        <v>0.57795147220902499</v>
      </c>
    </row>
    <row r="41" spans="1:74" x14ac:dyDescent="0.2">
      <c r="A41" s="106">
        <v>35</v>
      </c>
      <c r="B41" s="107" t="s">
        <v>132</v>
      </c>
      <c r="C41" s="86">
        <v>564</v>
      </c>
      <c r="D41" s="108">
        <v>23967</v>
      </c>
      <c r="E41" s="109">
        <v>12071</v>
      </c>
      <c r="F41" s="110">
        <v>1888</v>
      </c>
      <c r="G41" s="86">
        <v>38490</v>
      </c>
      <c r="H41" s="91">
        <v>0.10439494868401067</v>
      </c>
      <c r="I41" s="86">
        <v>489</v>
      </c>
      <c r="J41" s="108">
        <v>26485</v>
      </c>
      <c r="K41" s="109">
        <v>13463</v>
      </c>
      <c r="L41" s="110">
        <v>2276</v>
      </c>
      <c r="M41" s="86">
        <v>42713</v>
      </c>
      <c r="N41" s="91">
        <v>0.10712019641921157</v>
      </c>
      <c r="O41" s="86">
        <v>342</v>
      </c>
      <c r="P41" s="108">
        <v>26910</v>
      </c>
      <c r="Q41" s="109">
        <v>14284</v>
      </c>
      <c r="R41" s="110">
        <v>2303</v>
      </c>
      <c r="S41" s="86">
        <v>43839</v>
      </c>
      <c r="T41" s="91">
        <v>0.10572556547827199</v>
      </c>
      <c r="U41" s="86">
        <v>285</v>
      </c>
      <c r="V41" s="108">
        <v>26416</v>
      </c>
      <c r="W41" s="109">
        <v>14171</v>
      </c>
      <c r="X41" s="110">
        <v>3013</v>
      </c>
      <c r="Y41" s="86">
        <f>SUM(U41:X41)</f>
        <v>43885</v>
      </c>
      <c r="Z41" s="91">
        <v>0.10572556547827199</v>
      </c>
      <c r="AA41" s="86">
        <v>180</v>
      </c>
      <c r="AB41" s="108">
        <v>28345</v>
      </c>
      <c r="AC41" s="109">
        <v>15529</v>
      </c>
      <c r="AD41" s="110">
        <v>2695.2724766751489</v>
      </c>
      <c r="AE41" s="86">
        <f>SUM(AA41:AD41)</f>
        <v>46749.272476675149</v>
      </c>
      <c r="AF41" s="91">
        <v>0.10572556547827199</v>
      </c>
      <c r="AG41" s="86">
        <v>185</v>
      </c>
      <c r="AH41" s="108">
        <v>11055</v>
      </c>
      <c r="AI41" s="109">
        <v>17340</v>
      </c>
      <c r="AJ41" s="111">
        <v>18858</v>
      </c>
      <c r="AK41" s="110">
        <v>3570</v>
      </c>
      <c r="AL41" s="86">
        <f>SUM(AG41:AK41)</f>
        <v>51008</v>
      </c>
      <c r="AM41" s="91">
        <v>0.10572556547827199</v>
      </c>
      <c r="AN41" s="86">
        <v>148</v>
      </c>
      <c r="AO41" s="108">
        <v>2434</v>
      </c>
      <c r="AP41" s="109">
        <v>17202</v>
      </c>
      <c r="AQ41" s="111">
        <v>27058</v>
      </c>
      <c r="AR41" s="110">
        <v>3672</v>
      </c>
      <c r="AS41" s="86">
        <f>SUM(AN41:AR41)</f>
        <v>50514</v>
      </c>
      <c r="AT41" s="91">
        <v>0.10572556547827199</v>
      </c>
      <c r="AU41" s="86">
        <v>39</v>
      </c>
      <c r="AV41" s="108">
        <v>1279</v>
      </c>
      <c r="AW41" s="109">
        <v>18355</v>
      </c>
      <c r="AX41" s="111">
        <v>29683</v>
      </c>
      <c r="AY41" s="110">
        <v>4306</v>
      </c>
      <c r="AZ41" s="86">
        <f>SUM(AU41:AY41)</f>
        <v>53662</v>
      </c>
      <c r="BA41" s="91">
        <v>0.10572556547827199</v>
      </c>
      <c r="BB41" s="86">
        <v>11</v>
      </c>
      <c r="BC41" s="108">
        <v>680</v>
      </c>
      <c r="BD41" s="109">
        <v>19995</v>
      </c>
      <c r="BE41" s="111">
        <v>31939</v>
      </c>
      <c r="BF41" s="110">
        <v>4441</v>
      </c>
      <c r="BG41" s="86">
        <f>SUM(BB41:BF41)</f>
        <v>57066</v>
      </c>
      <c r="BH41" s="91">
        <v>0.10572556547827199</v>
      </c>
      <c r="BI41" s="86">
        <v>6</v>
      </c>
      <c r="BJ41" s="108">
        <v>560</v>
      </c>
      <c r="BK41" s="109">
        <v>20173</v>
      </c>
      <c r="BL41" s="111">
        <v>33018</v>
      </c>
      <c r="BM41" s="110">
        <v>5070</v>
      </c>
      <c r="BN41" s="86">
        <f>SUM(BI41:BM41)</f>
        <v>58827</v>
      </c>
      <c r="BO41" s="91">
        <v>0.10572556547827199</v>
      </c>
      <c r="BP41" s="86">
        <v>3</v>
      </c>
      <c r="BQ41" s="108">
        <v>92</v>
      </c>
      <c r="BR41" s="109">
        <v>15205</v>
      </c>
      <c r="BS41" s="111">
        <v>25092</v>
      </c>
      <c r="BT41" s="110">
        <v>3630</v>
      </c>
      <c r="BU41" s="86">
        <f>SUM(BP41:BT41)</f>
        <v>44022</v>
      </c>
      <c r="BV41" s="91">
        <v>0.10572556547827199</v>
      </c>
    </row>
    <row r="42" spans="1:74" x14ac:dyDescent="0.2">
      <c r="A42" s="84">
        <v>36</v>
      </c>
      <c r="B42" s="85" t="s">
        <v>133</v>
      </c>
      <c r="C42" s="90">
        <v>226</v>
      </c>
      <c r="D42" s="87">
        <v>9424</v>
      </c>
      <c r="E42" s="88">
        <v>4063</v>
      </c>
      <c r="F42" s="89">
        <v>587</v>
      </c>
      <c r="G42" s="90">
        <v>14300</v>
      </c>
      <c r="H42" s="91">
        <v>3.8785340768546443E-2</v>
      </c>
      <c r="I42" s="90">
        <v>192</v>
      </c>
      <c r="J42" s="87">
        <v>10270</v>
      </c>
      <c r="K42" s="88">
        <v>4404</v>
      </c>
      <c r="L42" s="89">
        <v>581</v>
      </c>
      <c r="M42" s="90">
        <v>15447</v>
      </c>
      <c r="N42" s="91">
        <v>3.8739626673086905E-2</v>
      </c>
      <c r="O42" s="90">
        <v>108</v>
      </c>
      <c r="P42" s="87">
        <v>10159</v>
      </c>
      <c r="Q42" s="88">
        <v>4448</v>
      </c>
      <c r="R42" s="89">
        <v>650</v>
      </c>
      <c r="S42" s="90">
        <v>15365</v>
      </c>
      <c r="T42" s="91">
        <v>3.7055437249336187E-2</v>
      </c>
      <c r="U42" s="90">
        <v>135</v>
      </c>
      <c r="V42" s="87">
        <v>10451</v>
      </c>
      <c r="W42" s="88">
        <v>4833</v>
      </c>
      <c r="X42" s="89">
        <v>729</v>
      </c>
      <c r="Y42" s="90">
        <f>SUM(U42:X42)</f>
        <v>16148</v>
      </c>
      <c r="Z42" s="91">
        <v>3.7055437249336187E-2</v>
      </c>
      <c r="AA42" s="90">
        <v>55</v>
      </c>
      <c r="AB42" s="87">
        <v>11110</v>
      </c>
      <c r="AC42" s="88">
        <v>5101</v>
      </c>
      <c r="AD42" s="89">
        <v>662.75543363019528</v>
      </c>
      <c r="AE42" s="90">
        <f>SUM(AA42:AD42)</f>
        <v>16928.755433630195</v>
      </c>
      <c r="AF42" s="91">
        <v>3.7055437249336187E-2</v>
      </c>
      <c r="AG42" s="90">
        <v>73</v>
      </c>
      <c r="AH42" s="87">
        <v>4517</v>
      </c>
      <c r="AI42" s="88">
        <v>5814</v>
      </c>
      <c r="AJ42" s="92">
        <v>7503</v>
      </c>
      <c r="AK42" s="89">
        <v>854</v>
      </c>
      <c r="AL42" s="90">
        <f>SUM(AG42:AK42)</f>
        <v>18761</v>
      </c>
      <c r="AM42" s="91">
        <v>3.7055437249336187E-2</v>
      </c>
      <c r="AN42" s="90">
        <v>52</v>
      </c>
      <c r="AO42" s="87">
        <v>978</v>
      </c>
      <c r="AP42" s="88">
        <v>5854</v>
      </c>
      <c r="AQ42" s="92">
        <v>11173</v>
      </c>
      <c r="AR42" s="89">
        <v>843</v>
      </c>
      <c r="AS42" s="90">
        <f>SUM(AN42:AR42)</f>
        <v>18900</v>
      </c>
      <c r="AT42" s="91">
        <v>3.7055437249336187E-2</v>
      </c>
      <c r="AU42" s="90">
        <v>28</v>
      </c>
      <c r="AV42" s="87">
        <v>533</v>
      </c>
      <c r="AW42" s="88">
        <v>6499</v>
      </c>
      <c r="AX42" s="92">
        <v>11885</v>
      </c>
      <c r="AY42" s="89">
        <v>1026</v>
      </c>
      <c r="AZ42" s="90">
        <f>SUM(AU42:AY42)</f>
        <v>19971</v>
      </c>
      <c r="BA42" s="91">
        <v>3.7055437249336187E-2</v>
      </c>
      <c r="BB42" s="90">
        <v>4</v>
      </c>
      <c r="BC42" s="87">
        <v>279</v>
      </c>
      <c r="BD42" s="88">
        <v>7493</v>
      </c>
      <c r="BE42" s="92">
        <v>14206</v>
      </c>
      <c r="BF42" s="89">
        <v>1113</v>
      </c>
      <c r="BG42" s="90">
        <f>SUM(BB42:BF42)</f>
        <v>23095</v>
      </c>
      <c r="BH42" s="91">
        <v>3.7055437249336187E-2</v>
      </c>
      <c r="BI42" s="90">
        <v>2</v>
      </c>
      <c r="BJ42" s="87">
        <v>171</v>
      </c>
      <c r="BK42" s="88">
        <v>7123</v>
      </c>
      <c r="BL42" s="92">
        <v>13799</v>
      </c>
      <c r="BM42" s="89">
        <v>1387</v>
      </c>
      <c r="BN42" s="90">
        <f>SUM(BI42:BM42)</f>
        <v>22482</v>
      </c>
      <c r="BO42" s="91">
        <v>3.7055437249336187E-2</v>
      </c>
      <c r="BP42" s="90">
        <v>0</v>
      </c>
      <c r="BQ42" s="87">
        <v>27</v>
      </c>
      <c r="BR42" s="88">
        <v>5407</v>
      </c>
      <c r="BS42" s="92">
        <v>10144</v>
      </c>
      <c r="BT42" s="89">
        <v>948</v>
      </c>
      <c r="BU42" s="90">
        <f>SUM(BP42:BT42)</f>
        <v>16526</v>
      </c>
      <c r="BV42" s="91">
        <v>3.7055437249336187E-2</v>
      </c>
    </row>
    <row r="43" spans="1:74" x14ac:dyDescent="0.2">
      <c r="A43" s="84">
        <v>37</v>
      </c>
      <c r="B43" s="85" t="s">
        <v>134</v>
      </c>
      <c r="C43" s="90">
        <v>131</v>
      </c>
      <c r="D43" s="87">
        <v>3958</v>
      </c>
      <c r="E43" s="88">
        <v>1690</v>
      </c>
      <c r="F43" s="89">
        <v>758</v>
      </c>
      <c r="G43" s="90">
        <v>6537</v>
      </c>
      <c r="H43" s="91">
        <v>1.7730054028250918E-2</v>
      </c>
      <c r="I43" s="90">
        <v>87</v>
      </c>
      <c r="J43" s="87">
        <v>4331</v>
      </c>
      <c r="K43" s="88">
        <v>1774</v>
      </c>
      <c r="L43" s="89">
        <v>775</v>
      </c>
      <c r="M43" s="90">
        <v>6967</v>
      </c>
      <c r="N43" s="91">
        <v>1.7472582315750402E-2</v>
      </c>
      <c r="O43" s="90">
        <v>45</v>
      </c>
      <c r="P43" s="87">
        <v>4369</v>
      </c>
      <c r="Q43" s="88">
        <v>1899</v>
      </c>
      <c r="R43" s="89">
        <v>819</v>
      </c>
      <c r="S43" s="90">
        <v>7132</v>
      </c>
      <c r="T43" s="91">
        <v>1.7200089714433171E-2</v>
      </c>
      <c r="U43" s="90">
        <v>62</v>
      </c>
      <c r="V43" s="87">
        <v>4076</v>
      </c>
      <c r="W43" s="88">
        <v>1987</v>
      </c>
      <c r="X43" s="89">
        <v>927</v>
      </c>
      <c r="Y43" s="90">
        <f t="shared" ref="Y43:Y51" si="14">SUM(U43:X43)</f>
        <v>7052</v>
      </c>
      <c r="Z43" s="91">
        <v>1.7200089714433171E-2</v>
      </c>
      <c r="AA43" s="90">
        <v>43</v>
      </c>
      <c r="AB43" s="87">
        <v>4558</v>
      </c>
      <c r="AC43" s="88">
        <v>2259</v>
      </c>
      <c r="AD43" s="89">
        <v>845.79259435962695</v>
      </c>
      <c r="AE43" s="90">
        <f t="shared" ref="AE43:AE52" si="15">SUM(AA43:AD43)</f>
        <v>7705.7925943596274</v>
      </c>
      <c r="AF43" s="91">
        <v>1.7200089714433171E-2</v>
      </c>
      <c r="AG43" s="90">
        <v>26</v>
      </c>
      <c r="AH43" s="87">
        <v>1786</v>
      </c>
      <c r="AI43" s="88">
        <v>2519</v>
      </c>
      <c r="AJ43" s="92">
        <v>3264</v>
      </c>
      <c r="AK43" s="89">
        <v>1009</v>
      </c>
      <c r="AL43" s="90">
        <f t="shared" ref="AL43:AL52" si="16">SUM(AG43:AK43)</f>
        <v>8604</v>
      </c>
      <c r="AM43" s="91">
        <v>1.7200089714433171E-2</v>
      </c>
      <c r="AN43" s="90">
        <v>39</v>
      </c>
      <c r="AO43" s="87">
        <v>410</v>
      </c>
      <c r="AP43" s="88">
        <v>2650</v>
      </c>
      <c r="AQ43" s="92">
        <v>4771</v>
      </c>
      <c r="AR43" s="89">
        <v>1089</v>
      </c>
      <c r="AS43" s="90">
        <f t="shared" ref="AS43:AS58" si="17">SUM(AN43:AR43)</f>
        <v>8959</v>
      </c>
      <c r="AT43" s="91">
        <v>1.7200089714433171E-2</v>
      </c>
      <c r="AU43" s="90">
        <v>2</v>
      </c>
      <c r="AV43" s="87">
        <v>203</v>
      </c>
      <c r="AW43" s="88">
        <v>2915</v>
      </c>
      <c r="AX43" s="92">
        <v>5288</v>
      </c>
      <c r="AY43" s="89">
        <v>1288</v>
      </c>
      <c r="AZ43" s="90">
        <f t="shared" ref="AZ43:AZ58" si="18">SUM(AU43:AY43)</f>
        <v>9696</v>
      </c>
      <c r="BA43" s="91">
        <v>1.7200089714433171E-2</v>
      </c>
      <c r="BB43" s="90">
        <v>3</v>
      </c>
      <c r="BC43" s="87">
        <v>132</v>
      </c>
      <c r="BD43" s="88">
        <v>3160</v>
      </c>
      <c r="BE43" s="92">
        <v>5554</v>
      </c>
      <c r="BF43" s="89">
        <v>1302</v>
      </c>
      <c r="BG43" s="90">
        <f t="shared" ref="BG43:BG58" si="19">SUM(BB43:BF43)</f>
        <v>10151</v>
      </c>
      <c r="BH43" s="91">
        <v>1.7200089714433171E-2</v>
      </c>
      <c r="BI43" s="90">
        <v>1</v>
      </c>
      <c r="BJ43" s="87">
        <v>80</v>
      </c>
      <c r="BK43" s="88">
        <v>3208</v>
      </c>
      <c r="BL43" s="92">
        <v>5674</v>
      </c>
      <c r="BM43" s="89">
        <v>1324</v>
      </c>
      <c r="BN43" s="90">
        <f t="shared" ref="BN43:BN57" si="20">SUM(BI43:BM43)</f>
        <v>10287</v>
      </c>
      <c r="BO43" s="91">
        <v>1.7200089714433171E-2</v>
      </c>
      <c r="BP43" s="90">
        <v>0</v>
      </c>
      <c r="BQ43" s="87">
        <v>19</v>
      </c>
      <c r="BR43" s="88">
        <v>2545</v>
      </c>
      <c r="BS43" s="92">
        <v>4613</v>
      </c>
      <c r="BT43" s="89">
        <v>1055</v>
      </c>
      <c r="BU43" s="90">
        <f t="shared" ref="BU43:BU57" si="21">SUM(BP43:BT43)</f>
        <v>8232</v>
      </c>
      <c r="BV43" s="91">
        <v>1.7200089714433171E-2</v>
      </c>
    </row>
    <row r="44" spans="1:74" x14ac:dyDescent="0.2">
      <c r="A44" s="84">
        <v>38</v>
      </c>
      <c r="B44" s="85" t="s">
        <v>135</v>
      </c>
      <c r="C44" s="90">
        <v>105</v>
      </c>
      <c r="D44" s="87">
        <v>3993</v>
      </c>
      <c r="E44" s="88">
        <v>1118</v>
      </c>
      <c r="F44" s="89">
        <v>843</v>
      </c>
      <c r="G44" s="90">
        <v>6059</v>
      </c>
      <c r="H44" s="91">
        <v>1.6433592987176428E-2</v>
      </c>
      <c r="I44" s="90">
        <v>48</v>
      </c>
      <c r="J44" s="87">
        <v>4238</v>
      </c>
      <c r="K44" s="88">
        <v>1212</v>
      </c>
      <c r="L44" s="89">
        <v>869</v>
      </c>
      <c r="M44" s="90">
        <v>6367</v>
      </c>
      <c r="N44" s="91">
        <v>1.5967838611221877E-2</v>
      </c>
      <c r="O44" s="90">
        <v>58</v>
      </c>
      <c r="P44" s="87">
        <v>4474</v>
      </c>
      <c r="Q44" s="88">
        <v>1260</v>
      </c>
      <c r="R44" s="89">
        <v>976</v>
      </c>
      <c r="S44" s="90">
        <v>6768</v>
      </c>
      <c r="T44" s="91">
        <v>1.6322238809209716E-2</v>
      </c>
      <c r="U44" s="90">
        <v>27</v>
      </c>
      <c r="V44" s="87">
        <v>4169</v>
      </c>
      <c r="W44" s="88">
        <v>1146</v>
      </c>
      <c r="X44" s="89">
        <v>1244</v>
      </c>
      <c r="Y44" s="90">
        <f t="shared" si="14"/>
        <v>6586</v>
      </c>
      <c r="Z44" s="91">
        <v>1.6322238809209716E-2</v>
      </c>
      <c r="AA44" s="90">
        <v>14</v>
      </c>
      <c r="AB44" s="87">
        <v>4476</v>
      </c>
      <c r="AC44" s="88">
        <v>1289</v>
      </c>
      <c r="AD44" s="89">
        <v>1046.9323314249366</v>
      </c>
      <c r="AE44" s="90">
        <f t="shared" si="15"/>
        <v>6825.9323314249368</v>
      </c>
      <c r="AF44" s="91">
        <v>1.6322238809209716E-2</v>
      </c>
      <c r="AG44" s="90">
        <v>10</v>
      </c>
      <c r="AH44" s="87">
        <v>1555</v>
      </c>
      <c r="AI44" s="88">
        <v>1294</v>
      </c>
      <c r="AJ44" s="92">
        <v>2723</v>
      </c>
      <c r="AK44" s="89">
        <v>1280</v>
      </c>
      <c r="AL44" s="90">
        <f t="shared" si="16"/>
        <v>6862</v>
      </c>
      <c r="AM44" s="91">
        <v>1.6322238809209716E-2</v>
      </c>
      <c r="AN44" s="90">
        <v>19</v>
      </c>
      <c r="AO44" s="87">
        <v>296</v>
      </c>
      <c r="AP44" s="88">
        <v>1218</v>
      </c>
      <c r="AQ44" s="92">
        <v>4014</v>
      </c>
      <c r="AR44" s="89">
        <v>1338</v>
      </c>
      <c r="AS44" s="90">
        <f t="shared" si="17"/>
        <v>6885</v>
      </c>
      <c r="AT44" s="91">
        <v>1.6322238809209716E-2</v>
      </c>
      <c r="AU44" s="90">
        <v>6</v>
      </c>
      <c r="AV44" s="87">
        <v>170</v>
      </c>
      <c r="AW44" s="88">
        <v>1303</v>
      </c>
      <c r="AX44" s="92">
        <v>4572</v>
      </c>
      <c r="AY44" s="89">
        <v>1468</v>
      </c>
      <c r="AZ44" s="90">
        <f t="shared" si="18"/>
        <v>7519</v>
      </c>
      <c r="BA44" s="91">
        <v>1.6322238809209716E-2</v>
      </c>
      <c r="BB44" s="90">
        <v>1</v>
      </c>
      <c r="BC44" s="87">
        <v>78</v>
      </c>
      <c r="BD44" s="88">
        <v>1331</v>
      </c>
      <c r="BE44" s="92">
        <v>4291</v>
      </c>
      <c r="BF44" s="89">
        <v>1447</v>
      </c>
      <c r="BG44" s="90">
        <f t="shared" si="19"/>
        <v>7148</v>
      </c>
      <c r="BH44" s="91">
        <v>1.6322238809209716E-2</v>
      </c>
      <c r="BI44" s="90">
        <v>0</v>
      </c>
      <c r="BJ44" s="87">
        <v>48</v>
      </c>
      <c r="BK44" s="88">
        <v>1311</v>
      </c>
      <c r="BL44" s="92">
        <v>4230</v>
      </c>
      <c r="BM44" s="89">
        <v>1643</v>
      </c>
      <c r="BN44" s="90">
        <f t="shared" si="20"/>
        <v>7232</v>
      </c>
      <c r="BO44" s="91">
        <v>1.6322238809209716E-2</v>
      </c>
      <c r="BP44" s="90">
        <v>0</v>
      </c>
      <c r="BQ44" s="87">
        <v>7</v>
      </c>
      <c r="BR44" s="88">
        <v>1023</v>
      </c>
      <c r="BS44" s="92">
        <v>3219</v>
      </c>
      <c r="BT44" s="89">
        <v>1056</v>
      </c>
      <c r="BU44" s="90">
        <f t="shared" si="21"/>
        <v>5305</v>
      </c>
      <c r="BV44" s="91">
        <v>1.6322238809209716E-2</v>
      </c>
    </row>
    <row r="45" spans="1:74" x14ac:dyDescent="0.2">
      <c r="A45" s="84">
        <v>39</v>
      </c>
      <c r="B45" s="85" t="s">
        <v>136</v>
      </c>
      <c r="C45" s="90">
        <v>58</v>
      </c>
      <c r="D45" s="87">
        <v>2629</v>
      </c>
      <c r="E45" s="88">
        <v>1108</v>
      </c>
      <c r="F45" s="89">
        <v>403</v>
      </c>
      <c r="G45" s="90">
        <v>4198</v>
      </c>
      <c r="H45" s="91">
        <v>1.1386074164080977E-2</v>
      </c>
      <c r="I45" s="90">
        <v>74</v>
      </c>
      <c r="J45" s="87">
        <v>2996</v>
      </c>
      <c r="K45" s="88">
        <v>1189</v>
      </c>
      <c r="L45" s="89">
        <v>427</v>
      </c>
      <c r="M45" s="90">
        <v>4686</v>
      </c>
      <c r="N45" s="91">
        <v>1.1752048332367789E-2</v>
      </c>
      <c r="O45" s="90">
        <v>33</v>
      </c>
      <c r="P45" s="87">
        <v>3003</v>
      </c>
      <c r="Q45" s="88">
        <v>1323</v>
      </c>
      <c r="R45" s="89">
        <v>453</v>
      </c>
      <c r="S45" s="90">
        <v>4812</v>
      </c>
      <c r="T45" s="91">
        <v>1.1604996032789179E-2</v>
      </c>
      <c r="U45" s="90">
        <v>39</v>
      </c>
      <c r="V45" s="87">
        <v>3058</v>
      </c>
      <c r="W45" s="88">
        <v>1258</v>
      </c>
      <c r="X45" s="89">
        <v>545</v>
      </c>
      <c r="Y45" s="90">
        <f t="shared" si="14"/>
        <v>4900</v>
      </c>
      <c r="Z45" s="91">
        <v>1.1604996032789179E-2</v>
      </c>
      <c r="AA45" s="90">
        <v>27</v>
      </c>
      <c r="AB45" s="87">
        <v>3181</v>
      </c>
      <c r="AC45" s="88">
        <v>1320</v>
      </c>
      <c r="AD45" s="89">
        <v>528.99750848176438</v>
      </c>
      <c r="AE45" s="90">
        <f t="shared" si="15"/>
        <v>5056.9975084817643</v>
      </c>
      <c r="AF45" s="91">
        <v>1.1604996032789179E-2</v>
      </c>
      <c r="AG45" s="90">
        <v>24</v>
      </c>
      <c r="AH45" s="87">
        <v>1268</v>
      </c>
      <c r="AI45" s="88">
        <v>1735</v>
      </c>
      <c r="AJ45" s="92">
        <v>2081</v>
      </c>
      <c r="AK45" s="89">
        <v>679</v>
      </c>
      <c r="AL45" s="90">
        <f t="shared" si="16"/>
        <v>5787</v>
      </c>
      <c r="AM45" s="91">
        <v>1.1604996032789179E-2</v>
      </c>
      <c r="AN45" s="90">
        <v>15</v>
      </c>
      <c r="AO45" s="87">
        <v>253</v>
      </c>
      <c r="AP45" s="88">
        <v>1787</v>
      </c>
      <c r="AQ45" s="92">
        <v>3418</v>
      </c>
      <c r="AR45" s="89">
        <v>686</v>
      </c>
      <c r="AS45" s="90">
        <f t="shared" si="17"/>
        <v>6159</v>
      </c>
      <c r="AT45" s="91">
        <v>1.1604996032789179E-2</v>
      </c>
      <c r="AU45" s="90">
        <v>3</v>
      </c>
      <c r="AV45" s="87">
        <v>146</v>
      </c>
      <c r="AW45" s="88">
        <v>1976</v>
      </c>
      <c r="AX45" s="92">
        <v>3678</v>
      </c>
      <c r="AY45" s="89">
        <v>823</v>
      </c>
      <c r="AZ45" s="90">
        <f t="shared" si="18"/>
        <v>6626</v>
      </c>
      <c r="BA45" s="91">
        <v>1.1604996032789179E-2</v>
      </c>
      <c r="BB45" s="90">
        <v>3</v>
      </c>
      <c r="BC45" s="87">
        <v>79</v>
      </c>
      <c r="BD45" s="88">
        <v>2106</v>
      </c>
      <c r="BE45" s="92">
        <v>3989</v>
      </c>
      <c r="BF45" s="89">
        <v>767</v>
      </c>
      <c r="BG45" s="90">
        <f t="shared" si="19"/>
        <v>6944</v>
      </c>
      <c r="BH45" s="91">
        <v>1.1604996032789179E-2</v>
      </c>
      <c r="BI45" s="90">
        <v>2</v>
      </c>
      <c r="BJ45" s="87">
        <v>50</v>
      </c>
      <c r="BK45" s="88">
        <v>2226</v>
      </c>
      <c r="BL45" s="92">
        <v>4000</v>
      </c>
      <c r="BM45" s="89">
        <v>899</v>
      </c>
      <c r="BN45" s="90">
        <f t="shared" si="20"/>
        <v>7177</v>
      </c>
      <c r="BO45" s="91">
        <v>1.1604996032789179E-2</v>
      </c>
      <c r="BP45" s="90">
        <v>1</v>
      </c>
      <c r="BQ45" s="87">
        <v>9</v>
      </c>
      <c r="BR45" s="88">
        <v>1504</v>
      </c>
      <c r="BS45" s="92">
        <v>2872</v>
      </c>
      <c r="BT45" s="89">
        <v>630</v>
      </c>
      <c r="BU45" s="90">
        <f t="shared" si="21"/>
        <v>5016</v>
      </c>
      <c r="BV45" s="91">
        <v>1.1604996032789179E-2</v>
      </c>
    </row>
    <row r="46" spans="1:74" x14ac:dyDescent="0.2">
      <c r="A46" s="84">
        <v>40</v>
      </c>
      <c r="B46" s="85" t="s">
        <v>137</v>
      </c>
      <c r="C46" s="90">
        <v>57</v>
      </c>
      <c r="D46" s="87">
        <v>2221</v>
      </c>
      <c r="E46" s="88">
        <v>934</v>
      </c>
      <c r="F46" s="89">
        <v>394</v>
      </c>
      <c r="G46" s="90">
        <v>3606</v>
      </c>
      <c r="H46" s="91">
        <v>9.780415301494998E-3</v>
      </c>
      <c r="I46" s="90">
        <v>43</v>
      </c>
      <c r="J46" s="87">
        <v>2376</v>
      </c>
      <c r="K46" s="88">
        <v>999</v>
      </c>
      <c r="L46" s="89">
        <v>420</v>
      </c>
      <c r="M46" s="90">
        <v>3838</v>
      </c>
      <c r="N46" s="91">
        <v>9.6253438966341399E-3</v>
      </c>
      <c r="O46" s="90">
        <v>29</v>
      </c>
      <c r="P46" s="87">
        <v>2476</v>
      </c>
      <c r="Q46" s="88">
        <v>1084</v>
      </c>
      <c r="R46" s="89">
        <v>373</v>
      </c>
      <c r="S46" s="90">
        <v>3962</v>
      </c>
      <c r="T46" s="91">
        <v>9.5550694683937502E-3</v>
      </c>
      <c r="U46" s="90">
        <v>36</v>
      </c>
      <c r="V46" s="87">
        <v>2379</v>
      </c>
      <c r="W46" s="88">
        <v>1009</v>
      </c>
      <c r="X46" s="89">
        <v>505</v>
      </c>
      <c r="Y46" s="90">
        <f t="shared" si="14"/>
        <v>3929</v>
      </c>
      <c r="Z46" s="91">
        <v>9.5550694683937502E-3</v>
      </c>
      <c r="AA46" s="90">
        <v>14</v>
      </c>
      <c r="AB46" s="87">
        <v>2588</v>
      </c>
      <c r="AC46" s="88">
        <v>1007</v>
      </c>
      <c r="AD46" s="89">
        <v>455.58150445292631</v>
      </c>
      <c r="AE46" s="90">
        <f t="shared" si="15"/>
        <v>4064.5815044529263</v>
      </c>
      <c r="AF46" s="91">
        <v>9.5550694683937502E-3</v>
      </c>
      <c r="AG46" s="90">
        <v>14</v>
      </c>
      <c r="AH46" s="87">
        <v>1017</v>
      </c>
      <c r="AI46" s="88">
        <v>1170</v>
      </c>
      <c r="AJ46" s="92">
        <v>1682</v>
      </c>
      <c r="AK46" s="89">
        <v>590</v>
      </c>
      <c r="AL46" s="90">
        <f t="shared" si="16"/>
        <v>4473</v>
      </c>
      <c r="AM46" s="91">
        <v>9.5550694683937502E-3</v>
      </c>
      <c r="AN46" s="90">
        <v>7</v>
      </c>
      <c r="AO46" s="87">
        <v>260</v>
      </c>
      <c r="AP46" s="88">
        <v>1215</v>
      </c>
      <c r="AQ46" s="92">
        <v>2676</v>
      </c>
      <c r="AR46" s="89">
        <v>551</v>
      </c>
      <c r="AS46" s="90">
        <f t="shared" si="17"/>
        <v>4709</v>
      </c>
      <c r="AT46" s="91">
        <v>9.5550694683937502E-3</v>
      </c>
      <c r="AU46" s="90">
        <v>1</v>
      </c>
      <c r="AV46" s="87">
        <v>116</v>
      </c>
      <c r="AW46" s="88">
        <v>1429</v>
      </c>
      <c r="AX46" s="92">
        <v>2781</v>
      </c>
      <c r="AY46" s="89">
        <v>713</v>
      </c>
      <c r="AZ46" s="90">
        <f t="shared" si="18"/>
        <v>5040</v>
      </c>
      <c r="BA46" s="91">
        <v>9.5550694683937502E-3</v>
      </c>
      <c r="BB46" s="90">
        <v>0</v>
      </c>
      <c r="BC46" s="87">
        <v>56</v>
      </c>
      <c r="BD46" s="88">
        <v>1609</v>
      </c>
      <c r="BE46" s="92">
        <v>3139</v>
      </c>
      <c r="BF46" s="89">
        <v>688</v>
      </c>
      <c r="BG46" s="90">
        <f t="shared" si="19"/>
        <v>5492</v>
      </c>
      <c r="BH46" s="91">
        <v>9.5550694683937502E-3</v>
      </c>
      <c r="BI46" s="90">
        <v>0</v>
      </c>
      <c r="BJ46" s="87">
        <v>64</v>
      </c>
      <c r="BK46" s="88">
        <v>1662</v>
      </c>
      <c r="BL46" s="92">
        <v>3262</v>
      </c>
      <c r="BM46" s="89">
        <v>747</v>
      </c>
      <c r="BN46" s="90">
        <f t="shared" si="20"/>
        <v>5735</v>
      </c>
      <c r="BO46" s="91">
        <v>9.5550694683937502E-3</v>
      </c>
      <c r="BP46" s="90">
        <v>0</v>
      </c>
      <c r="BQ46" s="87">
        <v>15</v>
      </c>
      <c r="BR46" s="88">
        <v>1215</v>
      </c>
      <c r="BS46" s="92">
        <v>2608</v>
      </c>
      <c r="BT46" s="89">
        <v>550</v>
      </c>
      <c r="BU46" s="90">
        <f t="shared" si="21"/>
        <v>4388</v>
      </c>
      <c r="BV46" s="91">
        <v>9.5550694683937502E-3</v>
      </c>
    </row>
    <row r="47" spans="1:74" x14ac:dyDescent="0.2">
      <c r="A47" s="84">
        <v>41</v>
      </c>
      <c r="B47" s="85" t="s">
        <v>138</v>
      </c>
      <c r="C47" s="90">
        <v>513</v>
      </c>
      <c r="D47" s="87">
        <v>20844</v>
      </c>
      <c r="E47" s="88">
        <v>10940</v>
      </c>
      <c r="F47" s="89">
        <v>1406</v>
      </c>
      <c r="G47" s="90">
        <v>33703</v>
      </c>
      <c r="H47" s="91">
        <v>9.1411352442120342E-2</v>
      </c>
      <c r="I47" s="90">
        <v>505</v>
      </c>
      <c r="J47" s="87">
        <v>23266</v>
      </c>
      <c r="K47" s="88">
        <v>11800</v>
      </c>
      <c r="L47" s="89">
        <v>1650</v>
      </c>
      <c r="M47" s="90">
        <v>37221</v>
      </c>
      <c r="N47" s="91">
        <v>9.3346775710427127E-2</v>
      </c>
      <c r="O47" s="90">
        <v>362</v>
      </c>
      <c r="P47" s="87">
        <v>24367</v>
      </c>
      <c r="Q47" s="88">
        <v>12898</v>
      </c>
      <c r="R47" s="89">
        <v>1693</v>
      </c>
      <c r="S47" s="90">
        <v>39320</v>
      </c>
      <c r="T47" s="91">
        <v>9.4827191190621468E-2</v>
      </c>
      <c r="U47" s="90">
        <v>264</v>
      </c>
      <c r="V47" s="87">
        <v>24407</v>
      </c>
      <c r="W47" s="88">
        <v>13478</v>
      </c>
      <c r="X47" s="89">
        <v>2077</v>
      </c>
      <c r="Y47" s="90">
        <f t="shared" si="14"/>
        <v>40226</v>
      </c>
      <c r="Z47" s="91">
        <v>9.4827191190621468E-2</v>
      </c>
      <c r="AA47" s="90">
        <v>175</v>
      </c>
      <c r="AB47" s="87">
        <v>25641</v>
      </c>
      <c r="AC47" s="88">
        <v>14289</v>
      </c>
      <c r="AD47" s="89">
        <v>1895.7420218405432</v>
      </c>
      <c r="AE47" s="90">
        <f t="shared" si="15"/>
        <v>42000.742021840546</v>
      </c>
      <c r="AF47" s="91">
        <v>9.4827191190621468E-2</v>
      </c>
      <c r="AG47" s="90">
        <v>177</v>
      </c>
      <c r="AH47" s="87">
        <v>10306</v>
      </c>
      <c r="AI47" s="88">
        <v>16587</v>
      </c>
      <c r="AJ47" s="92">
        <v>17238</v>
      </c>
      <c r="AK47" s="89">
        <v>2367</v>
      </c>
      <c r="AL47" s="90">
        <f t="shared" si="16"/>
        <v>46675</v>
      </c>
      <c r="AM47" s="91">
        <v>9.4827191190621468E-2</v>
      </c>
      <c r="AN47" s="90">
        <v>148</v>
      </c>
      <c r="AO47" s="87">
        <v>2531</v>
      </c>
      <c r="AP47" s="88">
        <v>17566</v>
      </c>
      <c r="AQ47" s="92">
        <v>26253</v>
      </c>
      <c r="AR47" s="89">
        <v>2447</v>
      </c>
      <c r="AS47" s="90">
        <f t="shared" si="17"/>
        <v>48945</v>
      </c>
      <c r="AT47" s="91">
        <v>9.4827191190621468E-2</v>
      </c>
      <c r="AU47" s="90">
        <v>38</v>
      </c>
      <c r="AV47" s="87">
        <v>1369</v>
      </c>
      <c r="AW47" s="88">
        <v>19189</v>
      </c>
      <c r="AX47" s="92">
        <v>28188</v>
      </c>
      <c r="AY47" s="89">
        <v>2871</v>
      </c>
      <c r="AZ47" s="90">
        <f t="shared" si="18"/>
        <v>51655</v>
      </c>
      <c r="BA47" s="91">
        <v>9.4827191190621468E-2</v>
      </c>
      <c r="BB47" s="90">
        <v>10</v>
      </c>
      <c r="BC47" s="87">
        <v>743</v>
      </c>
      <c r="BD47" s="88">
        <v>21403</v>
      </c>
      <c r="BE47" s="92">
        <v>30896</v>
      </c>
      <c r="BF47" s="89">
        <v>2789</v>
      </c>
      <c r="BG47" s="90">
        <f t="shared" si="19"/>
        <v>55841</v>
      </c>
      <c r="BH47" s="91">
        <v>9.4827191190621468E-2</v>
      </c>
      <c r="BI47" s="90">
        <v>3</v>
      </c>
      <c r="BJ47" s="87">
        <v>525</v>
      </c>
      <c r="BK47" s="88">
        <v>22660</v>
      </c>
      <c r="BL47" s="92">
        <v>32230</v>
      </c>
      <c r="BM47" s="89">
        <v>3195</v>
      </c>
      <c r="BN47" s="90">
        <f t="shared" si="20"/>
        <v>58613</v>
      </c>
      <c r="BO47" s="91">
        <v>9.4827191190621468E-2</v>
      </c>
      <c r="BP47" s="90">
        <v>3</v>
      </c>
      <c r="BQ47" s="87">
        <v>97</v>
      </c>
      <c r="BR47" s="88">
        <v>17340</v>
      </c>
      <c r="BS47" s="92">
        <v>25062</v>
      </c>
      <c r="BT47" s="89">
        <v>2313</v>
      </c>
      <c r="BU47" s="90">
        <f t="shared" si="21"/>
        <v>44815</v>
      </c>
      <c r="BV47" s="91">
        <v>9.4827191190621468E-2</v>
      </c>
    </row>
    <row r="48" spans="1:74" x14ac:dyDescent="0.2">
      <c r="A48" s="84">
        <v>42</v>
      </c>
      <c r="B48" s="85" t="s">
        <v>139</v>
      </c>
      <c r="C48" s="90">
        <v>251</v>
      </c>
      <c r="D48" s="87">
        <v>13384</v>
      </c>
      <c r="E48" s="88">
        <v>4607</v>
      </c>
      <c r="F48" s="89">
        <v>2129</v>
      </c>
      <c r="G48" s="90">
        <v>20371</v>
      </c>
      <c r="H48" s="91">
        <v>5.5251480894829341E-2</v>
      </c>
      <c r="I48" s="90">
        <v>197</v>
      </c>
      <c r="J48" s="87">
        <v>14867</v>
      </c>
      <c r="K48" s="88">
        <v>5253</v>
      </c>
      <c r="L48" s="89">
        <v>2293</v>
      </c>
      <c r="M48" s="90">
        <v>22610</v>
      </c>
      <c r="N48" s="91">
        <v>5.6703758598983293E-2</v>
      </c>
      <c r="O48" s="90">
        <v>150</v>
      </c>
      <c r="P48" s="87">
        <v>16541</v>
      </c>
      <c r="Q48" s="88">
        <v>5964</v>
      </c>
      <c r="R48" s="89">
        <v>2360</v>
      </c>
      <c r="S48" s="90">
        <v>25015</v>
      </c>
      <c r="T48" s="91">
        <v>6.032813295100193E-2</v>
      </c>
      <c r="U48" s="90">
        <v>132</v>
      </c>
      <c r="V48" s="87">
        <v>16851</v>
      </c>
      <c r="W48" s="88">
        <v>6022</v>
      </c>
      <c r="X48" s="89">
        <v>2932</v>
      </c>
      <c r="Y48" s="90">
        <f t="shared" si="14"/>
        <v>25937</v>
      </c>
      <c r="Z48" s="91">
        <v>6.032813295100193E-2</v>
      </c>
      <c r="AA48" s="90">
        <v>97</v>
      </c>
      <c r="AB48" s="87">
        <v>18947</v>
      </c>
      <c r="AC48" s="88">
        <v>6484</v>
      </c>
      <c r="AD48" s="89">
        <v>2587.6627173452084</v>
      </c>
      <c r="AE48" s="90">
        <f t="shared" si="15"/>
        <v>28115.662717345207</v>
      </c>
      <c r="AF48" s="91">
        <v>6.032813295100193E-2</v>
      </c>
      <c r="AG48" s="90">
        <v>89</v>
      </c>
      <c r="AH48" s="87">
        <v>7073</v>
      </c>
      <c r="AI48" s="88">
        <v>7382</v>
      </c>
      <c r="AJ48" s="92">
        <v>12952</v>
      </c>
      <c r="AK48" s="89">
        <v>3217</v>
      </c>
      <c r="AL48" s="90">
        <f t="shared" si="16"/>
        <v>30713</v>
      </c>
      <c r="AM48" s="91">
        <v>6.032813295100193E-2</v>
      </c>
      <c r="AN48" s="90">
        <v>68</v>
      </c>
      <c r="AO48" s="87">
        <v>1511</v>
      </c>
      <c r="AP48" s="88">
        <v>7934</v>
      </c>
      <c r="AQ48" s="92">
        <v>19266</v>
      </c>
      <c r="AR48" s="89">
        <v>3434</v>
      </c>
      <c r="AS48" s="90">
        <f t="shared" si="17"/>
        <v>32213</v>
      </c>
      <c r="AT48" s="91">
        <v>6.032813295100193E-2</v>
      </c>
      <c r="AU48" s="90">
        <v>25</v>
      </c>
      <c r="AV48" s="87">
        <v>790</v>
      </c>
      <c r="AW48" s="88">
        <v>8403</v>
      </c>
      <c r="AX48" s="92">
        <v>21709</v>
      </c>
      <c r="AY48" s="89">
        <v>4216</v>
      </c>
      <c r="AZ48" s="90">
        <f t="shared" si="18"/>
        <v>35143</v>
      </c>
      <c r="BA48" s="91">
        <v>6.032813295100193E-2</v>
      </c>
      <c r="BB48" s="90">
        <v>9</v>
      </c>
      <c r="BC48" s="87">
        <v>412</v>
      </c>
      <c r="BD48" s="88">
        <v>9493</v>
      </c>
      <c r="BE48" s="92">
        <v>24370</v>
      </c>
      <c r="BF48" s="89">
        <v>4321</v>
      </c>
      <c r="BG48" s="90">
        <f t="shared" si="19"/>
        <v>38605</v>
      </c>
      <c r="BH48" s="91">
        <v>6.032813295100193E-2</v>
      </c>
      <c r="BI48" s="90">
        <v>6</v>
      </c>
      <c r="BJ48" s="87">
        <v>287</v>
      </c>
      <c r="BK48" s="88">
        <v>9513</v>
      </c>
      <c r="BL48" s="92">
        <v>25043</v>
      </c>
      <c r="BM48" s="89">
        <v>4898</v>
      </c>
      <c r="BN48" s="90">
        <f t="shared" si="20"/>
        <v>39747</v>
      </c>
      <c r="BO48" s="91">
        <v>6.032813295100193E-2</v>
      </c>
      <c r="BP48" s="90">
        <v>0</v>
      </c>
      <c r="BQ48" s="87">
        <v>54</v>
      </c>
      <c r="BR48" s="88">
        <v>7059</v>
      </c>
      <c r="BS48" s="92">
        <v>19281</v>
      </c>
      <c r="BT48" s="89">
        <v>3807</v>
      </c>
      <c r="BU48" s="90">
        <f t="shared" si="21"/>
        <v>30201</v>
      </c>
      <c r="BV48" s="91">
        <v>6.032813295100193E-2</v>
      </c>
    </row>
    <row r="49" spans="1:74" x14ac:dyDescent="0.2">
      <c r="A49" s="84">
        <v>43</v>
      </c>
      <c r="B49" s="85" t="s">
        <v>140</v>
      </c>
      <c r="C49" s="90">
        <v>136</v>
      </c>
      <c r="D49" s="87">
        <v>3866</v>
      </c>
      <c r="E49" s="88">
        <v>3441</v>
      </c>
      <c r="F49" s="89">
        <v>337</v>
      </c>
      <c r="G49" s="90">
        <v>7780</v>
      </c>
      <c r="H49" s="91">
        <v>2.110139518736303E-2</v>
      </c>
      <c r="I49" s="90">
        <v>122</v>
      </c>
      <c r="J49" s="87">
        <v>4559</v>
      </c>
      <c r="K49" s="88">
        <v>4079</v>
      </c>
      <c r="L49" s="89">
        <v>412</v>
      </c>
      <c r="M49" s="90">
        <v>9172</v>
      </c>
      <c r="N49" s="91">
        <v>2.3002515429892737E-2</v>
      </c>
      <c r="O49" s="90">
        <v>111</v>
      </c>
      <c r="P49" s="87">
        <v>4866</v>
      </c>
      <c r="Q49" s="88">
        <v>4292</v>
      </c>
      <c r="R49" s="89">
        <v>421</v>
      </c>
      <c r="S49" s="90">
        <v>9690</v>
      </c>
      <c r="T49" s="91">
        <v>2.3369162834107882E-2</v>
      </c>
      <c r="U49" s="90">
        <v>87</v>
      </c>
      <c r="V49" s="87">
        <v>4926</v>
      </c>
      <c r="W49" s="88">
        <v>4577</v>
      </c>
      <c r="X49" s="89">
        <v>525</v>
      </c>
      <c r="Y49" s="90">
        <f t="shared" si="14"/>
        <v>10115</v>
      </c>
      <c r="Z49" s="91">
        <v>2.3369162834107882E-2</v>
      </c>
      <c r="AA49" s="90">
        <v>55</v>
      </c>
      <c r="AB49" s="87">
        <v>5423</v>
      </c>
      <c r="AC49" s="88">
        <v>5427</v>
      </c>
      <c r="AD49" s="89">
        <v>514.91772688719266</v>
      </c>
      <c r="AE49" s="90">
        <f t="shared" si="15"/>
        <v>11419.917726887194</v>
      </c>
      <c r="AF49" s="91">
        <v>2.3369162834107882E-2</v>
      </c>
      <c r="AG49" s="90">
        <v>49</v>
      </c>
      <c r="AH49" s="87">
        <v>2363</v>
      </c>
      <c r="AI49" s="88">
        <v>6246</v>
      </c>
      <c r="AJ49" s="92">
        <v>3679</v>
      </c>
      <c r="AK49" s="89">
        <v>719</v>
      </c>
      <c r="AL49" s="90">
        <f t="shared" si="16"/>
        <v>13056</v>
      </c>
      <c r="AM49" s="91">
        <v>2.3369162834107882E-2</v>
      </c>
      <c r="AN49" s="90">
        <v>55</v>
      </c>
      <c r="AO49" s="87">
        <v>624</v>
      </c>
      <c r="AP49" s="88">
        <v>6695</v>
      </c>
      <c r="AQ49" s="92">
        <v>6018</v>
      </c>
      <c r="AR49" s="89">
        <v>708</v>
      </c>
      <c r="AS49" s="90">
        <f t="shared" si="17"/>
        <v>14100</v>
      </c>
      <c r="AT49" s="91">
        <v>2.3369162834107882E-2</v>
      </c>
      <c r="AU49" s="90">
        <v>15</v>
      </c>
      <c r="AV49" s="87">
        <v>377</v>
      </c>
      <c r="AW49" s="88">
        <v>7174</v>
      </c>
      <c r="AX49" s="92">
        <v>6336</v>
      </c>
      <c r="AY49" s="89">
        <v>856</v>
      </c>
      <c r="AZ49" s="90">
        <f t="shared" si="18"/>
        <v>14758</v>
      </c>
      <c r="BA49" s="91">
        <v>2.3369162834107882E-2</v>
      </c>
      <c r="BB49" s="90">
        <v>5</v>
      </c>
      <c r="BC49" s="87">
        <v>203</v>
      </c>
      <c r="BD49" s="88">
        <v>7585</v>
      </c>
      <c r="BE49" s="92">
        <v>7144</v>
      </c>
      <c r="BF49" s="89">
        <v>853</v>
      </c>
      <c r="BG49" s="90">
        <f t="shared" si="19"/>
        <v>15790</v>
      </c>
      <c r="BH49" s="91">
        <v>2.3369162834107882E-2</v>
      </c>
      <c r="BI49" s="90">
        <v>5</v>
      </c>
      <c r="BJ49" s="87">
        <v>130</v>
      </c>
      <c r="BK49" s="88">
        <v>7486</v>
      </c>
      <c r="BL49" s="92">
        <v>7186</v>
      </c>
      <c r="BM49" s="89">
        <v>861</v>
      </c>
      <c r="BN49" s="90">
        <f t="shared" si="20"/>
        <v>15668</v>
      </c>
      <c r="BO49" s="91">
        <v>2.3369162834107882E-2</v>
      </c>
      <c r="BP49" s="90">
        <v>2</v>
      </c>
      <c r="BQ49" s="87">
        <v>20</v>
      </c>
      <c r="BR49" s="88">
        <v>4727</v>
      </c>
      <c r="BS49" s="92">
        <v>4821</v>
      </c>
      <c r="BT49" s="89">
        <v>667</v>
      </c>
      <c r="BU49" s="90">
        <f t="shared" si="21"/>
        <v>10237</v>
      </c>
      <c r="BV49" s="91">
        <v>2.3369162834107882E-2</v>
      </c>
    </row>
    <row r="50" spans="1:74" x14ac:dyDescent="0.2">
      <c r="A50" s="84">
        <v>44</v>
      </c>
      <c r="B50" s="85" t="s">
        <v>141</v>
      </c>
      <c r="C50" s="90">
        <v>131</v>
      </c>
      <c r="D50" s="87">
        <v>5451</v>
      </c>
      <c r="E50" s="88">
        <v>2682</v>
      </c>
      <c r="F50" s="89">
        <v>403</v>
      </c>
      <c r="G50" s="90">
        <v>8667</v>
      </c>
      <c r="H50" s="91">
        <v>2.3507171219649792E-2</v>
      </c>
      <c r="I50" s="90">
        <v>123</v>
      </c>
      <c r="J50" s="87">
        <v>5780</v>
      </c>
      <c r="K50" s="88">
        <v>2987</v>
      </c>
      <c r="L50" s="89">
        <v>364</v>
      </c>
      <c r="M50" s="90">
        <v>9254</v>
      </c>
      <c r="N50" s="91">
        <v>2.3208163736178303E-2</v>
      </c>
      <c r="O50" s="90">
        <v>84</v>
      </c>
      <c r="P50" s="87">
        <v>6245</v>
      </c>
      <c r="Q50" s="88">
        <v>3429</v>
      </c>
      <c r="R50" s="89">
        <v>462</v>
      </c>
      <c r="S50" s="90">
        <v>10220</v>
      </c>
      <c r="T50" s="91">
        <v>2.464735233896621E-2</v>
      </c>
      <c r="U50" s="90">
        <v>66</v>
      </c>
      <c r="V50" s="87">
        <v>6201</v>
      </c>
      <c r="W50" s="88">
        <v>3709</v>
      </c>
      <c r="X50" s="89">
        <v>563</v>
      </c>
      <c r="Y50" s="90">
        <f t="shared" si="14"/>
        <v>10539</v>
      </c>
      <c r="Z50" s="91">
        <v>2.464735233896621E-2</v>
      </c>
      <c r="AA50" s="90">
        <v>48</v>
      </c>
      <c r="AB50" s="87">
        <v>6631</v>
      </c>
      <c r="AC50" s="88">
        <v>3986</v>
      </c>
      <c r="AD50" s="89">
        <v>530.00320716709086</v>
      </c>
      <c r="AE50" s="90">
        <f t="shared" si="15"/>
        <v>11195.00320716709</v>
      </c>
      <c r="AF50" s="91">
        <v>2.464735233896621E-2</v>
      </c>
      <c r="AG50" s="90">
        <v>40</v>
      </c>
      <c r="AH50" s="87">
        <v>2740</v>
      </c>
      <c r="AI50" s="88">
        <v>4646</v>
      </c>
      <c r="AJ50" s="92">
        <v>4627</v>
      </c>
      <c r="AK50" s="89">
        <v>678</v>
      </c>
      <c r="AL50" s="90">
        <f t="shared" si="16"/>
        <v>12731</v>
      </c>
      <c r="AM50" s="91">
        <v>2.464735233896621E-2</v>
      </c>
      <c r="AN50" s="90">
        <v>48</v>
      </c>
      <c r="AO50" s="87">
        <v>622</v>
      </c>
      <c r="AP50" s="88">
        <v>4962</v>
      </c>
      <c r="AQ50" s="92">
        <v>7295</v>
      </c>
      <c r="AR50" s="89">
        <v>735</v>
      </c>
      <c r="AS50" s="90">
        <f t="shared" si="17"/>
        <v>13662</v>
      </c>
      <c r="AT50" s="91">
        <v>2.464735233896621E-2</v>
      </c>
      <c r="AU50" s="90">
        <v>6</v>
      </c>
      <c r="AV50" s="87">
        <v>334</v>
      </c>
      <c r="AW50" s="88">
        <v>5615</v>
      </c>
      <c r="AX50" s="92">
        <v>8027</v>
      </c>
      <c r="AY50" s="89">
        <v>895</v>
      </c>
      <c r="AZ50" s="90">
        <f t="shared" si="18"/>
        <v>14877</v>
      </c>
      <c r="BA50" s="91">
        <v>2.464735233896621E-2</v>
      </c>
      <c r="BB50" s="90">
        <v>4</v>
      </c>
      <c r="BC50" s="87">
        <v>191</v>
      </c>
      <c r="BD50" s="88">
        <v>6325</v>
      </c>
      <c r="BE50" s="92">
        <v>8623</v>
      </c>
      <c r="BF50" s="89">
        <v>964</v>
      </c>
      <c r="BG50" s="90">
        <f t="shared" si="19"/>
        <v>16107</v>
      </c>
      <c r="BH50" s="91">
        <v>2.464735233896621E-2</v>
      </c>
      <c r="BI50" s="90">
        <v>1</v>
      </c>
      <c r="BJ50" s="87">
        <v>181</v>
      </c>
      <c r="BK50" s="88">
        <v>6552</v>
      </c>
      <c r="BL50" s="92">
        <v>9798</v>
      </c>
      <c r="BM50" s="89">
        <v>1023</v>
      </c>
      <c r="BN50" s="90">
        <f t="shared" si="20"/>
        <v>17555</v>
      </c>
      <c r="BO50" s="91">
        <v>2.464735233896621E-2</v>
      </c>
      <c r="BP50" s="90">
        <v>0</v>
      </c>
      <c r="BQ50" s="87">
        <v>22</v>
      </c>
      <c r="BR50" s="88">
        <v>4922</v>
      </c>
      <c r="BS50" s="92">
        <v>7323</v>
      </c>
      <c r="BT50" s="89">
        <v>840</v>
      </c>
      <c r="BU50" s="90">
        <f t="shared" si="21"/>
        <v>13107</v>
      </c>
      <c r="BV50" s="91">
        <v>2.464735233896621E-2</v>
      </c>
    </row>
    <row r="51" spans="1:74" ht="13.5" thickBot="1" x14ac:dyDescent="0.25">
      <c r="A51" s="112">
        <v>45</v>
      </c>
      <c r="B51" s="113" t="s">
        <v>142</v>
      </c>
      <c r="C51" s="114">
        <v>100</v>
      </c>
      <c r="D51" s="115">
        <v>3943</v>
      </c>
      <c r="E51" s="116">
        <v>2283</v>
      </c>
      <c r="F51" s="117">
        <v>278</v>
      </c>
      <c r="G51" s="90">
        <v>6604</v>
      </c>
      <c r="H51" s="91">
        <v>1.7911775554928722E-2</v>
      </c>
      <c r="I51" s="114">
        <v>79</v>
      </c>
      <c r="J51" s="115">
        <v>4514</v>
      </c>
      <c r="K51" s="116">
        <v>2901</v>
      </c>
      <c r="L51" s="117">
        <v>290</v>
      </c>
      <c r="M51" s="90">
        <v>7784</v>
      </c>
      <c r="N51" s="91">
        <v>1.9521541660083411E-2</v>
      </c>
      <c r="O51" s="114">
        <v>67</v>
      </c>
      <c r="P51" s="115">
        <v>4705</v>
      </c>
      <c r="Q51" s="116">
        <v>2917</v>
      </c>
      <c r="R51" s="117">
        <v>323</v>
      </c>
      <c r="S51" s="90">
        <v>8012</v>
      </c>
      <c r="T51" s="91">
        <v>1.9322366628160201E-2</v>
      </c>
      <c r="U51" s="114">
        <v>29</v>
      </c>
      <c r="V51" s="115">
        <v>4514</v>
      </c>
      <c r="W51" s="116">
        <v>2874</v>
      </c>
      <c r="X51" s="117">
        <v>488</v>
      </c>
      <c r="Y51" s="90">
        <f t="shared" si="14"/>
        <v>7905</v>
      </c>
      <c r="Z51" s="91">
        <v>1.9322366628160201E-2</v>
      </c>
      <c r="AA51" s="114">
        <v>33</v>
      </c>
      <c r="AB51" s="115">
        <v>4514</v>
      </c>
      <c r="AC51" s="116">
        <v>3254</v>
      </c>
      <c r="AD51" s="117">
        <v>443.51312022900771</v>
      </c>
      <c r="AE51" s="90">
        <f t="shared" si="15"/>
        <v>8244.5131202290086</v>
      </c>
      <c r="AF51" s="91">
        <v>1.9322366628160201E-2</v>
      </c>
      <c r="AG51" s="114">
        <v>38</v>
      </c>
      <c r="AH51" s="115">
        <v>1846</v>
      </c>
      <c r="AI51" s="116">
        <v>3588</v>
      </c>
      <c r="AJ51" s="118">
        <v>3043</v>
      </c>
      <c r="AK51" s="117">
        <v>559</v>
      </c>
      <c r="AL51" s="90">
        <f t="shared" si="16"/>
        <v>9074</v>
      </c>
      <c r="AM51" s="91">
        <v>1.9322366628160201E-2</v>
      </c>
      <c r="AN51" s="114">
        <v>21</v>
      </c>
      <c r="AO51" s="115">
        <v>434</v>
      </c>
      <c r="AP51" s="116">
        <v>3444</v>
      </c>
      <c r="AQ51" s="118">
        <v>4609</v>
      </c>
      <c r="AR51" s="117">
        <v>604</v>
      </c>
      <c r="AS51" s="90">
        <f t="shared" si="17"/>
        <v>9112</v>
      </c>
      <c r="AT51" s="91">
        <v>1.9322366628160201E-2</v>
      </c>
      <c r="AU51" s="114">
        <v>5</v>
      </c>
      <c r="AV51" s="115">
        <v>211</v>
      </c>
      <c r="AW51" s="116">
        <v>3521</v>
      </c>
      <c r="AX51" s="118">
        <v>5095</v>
      </c>
      <c r="AY51" s="117">
        <v>638</v>
      </c>
      <c r="AZ51" s="90">
        <f t="shared" si="18"/>
        <v>9470</v>
      </c>
      <c r="BA51" s="91">
        <v>1.9322366628160201E-2</v>
      </c>
      <c r="BB51" s="114">
        <v>5</v>
      </c>
      <c r="BC51" s="115">
        <v>118</v>
      </c>
      <c r="BD51" s="116">
        <v>3710</v>
      </c>
      <c r="BE51" s="118">
        <v>5091</v>
      </c>
      <c r="BF51" s="117">
        <v>645</v>
      </c>
      <c r="BG51" s="90">
        <f t="shared" si="19"/>
        <v>9569</v>
      </c>
      <c r="BH51" s="91">
        <v>1.9322366628160201E-2</v>
      </c>
      <c r="BI51" s="114">
        <v>0</v>
      </c>
      <c r="BJ51" s="115">
        <v>94</v>
      </c>
      <c r="BK51" s="116">
        <v>3973</v>
      </c>
      <c r="BL51" s="118">
        <v>5487</v>
      </c>
      <c r="BM51" s="117">
        <v>722</v>
      </c>
      <c r="BN51" s="90">
        <f t="shared" si="20"/>
        <v>10276</v>
      </c>
      <c r="BO51" s="91">
        <v>1.9322366628160201E-2</v>
      </c>
      <c r="BP51" s="114">
        <v>0</v>
      </c>
      <c r="BQ51" s="115">
        <v>19</v>
      </c>
      <c r="BR51" s="116">
        <v>3274</v>
      </c>
      <c r="BS51" s="118">
        <v>4243</v>
      </c>
      <c r="BT51" s="117">
        <v>504</v>
      </c>
      <c r="BU51" s="90">
        <f t="shared" si="21"/>
        <v>8040</v>
      </c>
      <c r="BV51" s="91">
        <v>1.9322366628160201E-2</v>
      </c>
    </row>
    <row r="52" spans="1:74" ht="13.5" thickBot="1" x14ac:dyDescent="0.25">
      <c r="A52" s="99"/>
      <c r="B52" s="100" t="s">
        <v>143</v>
      </c>
      <c r="C52" s="101">
        <v>2272</v>
      </c>
      <c r="D52" s="102">
        <v>93680</v>
      </c>
      <c r="E52" s="103">
        <v>44937</v>
      </c>
      <c r="F52" s="104">
        <v>9426</v>
      </c>
      <c r="G52" s="101">
        <v>150315</v>
      </c>
      <c r="H52" s="105">
        <v>0.40769360123245169</v>
      </c>
      <c r="I52" s="101">
        <v>1959</v>
      </c>
      <c r="J52" s="102">
        <v>103682</v>
      </c>
      <c r="K52" s="103">
        <v>50061</v>
      </c>
      <c r="L52" s="104">
        <v>10357</v>
      </c>
      <c r="M52" s="101">
        <v>166059</v>
      </c>
      <c r="N52" s="105">
        <v>0.41646039138383756</v>
      </c>
      <c r="O52" s="101">
        <v>1389</v>
      </c>
      <c r="P52" s="102">
        <v>108115</v>
      </c>
      <c r="Q52" s="103">
        <v>53798</v>
      </c>
      <c r="R52" s="104">
        <v>10833</v>
      </c>
      <c r="S52" s="101">
        <v>174135</v>
      </c>
      <c r="T52" s="105">
        <v>0.4199576026952917</v>
      </c>
      <c r="U52" s="101">
        <f>SUM(U41:U51)</f>
        <v>1162</v>
      </c>
      <c r="V52" s="102">
        <f>SUM(V41:V51)</f>
        <v>107448</v>
      </c>
      <c r="W52" s="103">
        <f>SUM(W41:W51)</f>
        <v>55064</v>
      </c>
      <c r="X52" s="104">
        <f>SUM(X41:X51)</f>
        <v>13548</v>
      </c>
      <c r="Y52" s="101">
        <f t="shared" ref="Y52:Y57" si="22">SUM(U52:X52)</f>
        <v>177222</v>
      </c>
      <c r="Z52" s="105">
        <v>0.4199576026952917</v>
      </c>
      <c r="AA52" s="101">
        <f>SUM(AA41:AA51)</f>
        <v>741</v>
      </c>
      <c r="AB52" s="102">
        <f>SUM(AB41:AB51)</f>
        <v>115414</v>
      </c>
      <c r="AC52" s="103">
        <f>SUM(AC41:AC51)</f>
        <v>59945</v>
      </c>
      <c r="AD52" s="104">
        <f>SUM(AD41:AD51)</f>
        <v>12207.17064249364</v>
      </c>
      <c r="AE52" s="101">
        <f t="shared" si="15"/>
        <v>188307.17064249364</v>
      </c>
      <c r="AF52" s="105">
        <v>0.4199576026952917</v>
      </c>
      <c r="AG52" s="101">
        <f>SUM(AG41:AG51)</f>
        <v>725</v>
      </c>
      <c r="AH52" s="102">
        <f>SUM(AH41:AH51)</f>
        <v>45526</v>
      </c>
      <c r="AI52" s="103">
        <f>SUM(AI41:AI51)</f>
        <v>68321</v>
      </c>
      <c r="AJ52" s="103">
        <f>SUM(AJ41:AJ51)</f>
        <v>77650</v>
      </c>
      <c r="AK52" s="104">
        <f>SUM(AK41:AK51)</f>
        <v>15522</v>
      </c>
      <c r="AL52" s="101">
        <f t="shared" si="16"/>
        <v>207744</v>
      </c>
      <c r="AM52" s="105">
        <v>0.4199576026952917</v>
      </c>
      <c r="AN52" s="101">
        <f>SUM(AN41:AN51)</f>
        <v>620</v>
      </c>
      <c r="AO52" s="102">
        <f>SUM(AO41:AO51)</f>
        <v>10353</v>
      </c>
      <c r="AP52" s="103">
        <f>SUM(AP41:AP51)</f>
        <v>70527</v>
      </c>
      <c r="AQ52" s="103">
        <f>SUM(AQ41:AQ51)</f>
        <v>116551</v>
      </c>
      <c r="AR52" s="104">
        <f>SUM(AR41:AR51)</f>
        <v>16107</v>
      </c>
      <c r="AS52" s="101">
        <f t="shared" si="17"/>
        <v>214158</v>
      </c>
      <c r="AT52" s="105">
        <v>0.4199576026952917</v>
      </c>
      <c r="AU52" s="101">
        <f>SUM(AU41:AU51)</f>
        <v>168</v>
      </c>
      <c r="AV52" s="102">
        <f>SUM(AV41:AV51)</f>
        <v>5528</v>
      </c>
      <c r="AW52" s="103">
        <f>SUM(AW41:AW51)</f>
        <v>76379</v>
      </c>
      <c r="AX52" s="103">
        <f>SUM(AX41:AX51)</f>
        <v>127242</v>
      </c>
      <c r="AY52" s="104">
        <f>SUM(AY41:AY51)</f>
        <v>19100</v>
      </c>
      <c r="AZ52" s="101">
        <f t="shared" si="18"/>
        <v>228417</v>
      </c>
      <c r="BA52" s="105">
        <v>0.4199576026952917</v>
      </c>
      <c r="BB52" s="101">
        <f>SUM(BB41:BB51)</f>
        <v>55</v>
      </c>
      <c r="BC52" s="102">
        <f>SUM(BC41:BC51)</f>
        <v>2971</v>
      </c>
      <c r="BD52" s="103">
        <f>SUM(BD41:BD51)</f>
        <v>84210</v>
      </c>
      <c r="BE52" s="103">
        <f>SUM(BE41:BE51)</f>
        <v>139242</v>
      </c>
      <c r="BF52" s="104">
        <f>SUM(BF41:BF51)</f>
        <v>19330</v>
      </c>
      <c r="BG52" s="101">
        <f t="shared" si="19"/>
        <v>245808</v>
      </c>
      <c r="BH52" s="105">
        <v>0.4199576026952917</v>
      </c>
      <c r="BI52" s="101">
        <f>SUM(BI41:BI51)</f>
        <v>26</v>
      </c>
      <c r="BJ52" s="102">
        <f>SUM(BJ41:BJ51)</f>
        <v>2190</v>
      </c>
      <c r="BK52" s="103">
        <f>SUM(BK41:BK51)</f>
        <v>85887</v>
      </c>
      <c r="BL52" s="103">
        <f>SUM(BL41:BL51)</f>
        <v>143727</v>
      </c>
      <c r="BM52" s="104">
        <f>SUM(BM41:BM51)</f>
        <v>21769</v>
      </c>
      <c r="BN52" s="101">
        <f t="shared" si="20"/>
        <v>253599</v>
      </c>
      <c r="BO52" s="105">
        <v>0.4199576026952917</v>
      </c>
      <c r="BP52" s="101">
        <f>SUM(BP41:BP51)</f>
        <v>9</v>
      </c>
      <c r="BQ52" s="102">
        <f>SUM(BQ41:BQ51)</f>
        <v>381</v>
      </c>
      <c r="BR52" s="103">
        <f>SUM(BR41:BR51)</f>
        <v>64221</v>
      </c>
      <c r="BS52" s="103">
        <f>SUM(BS41:BS51)</f>
        <v>109278</v>
      </c>
      <c r="BT52" s="104">
        <f>SUM(BT41:BT51)</f>
        <v>16000</v>
      </c>
      <c r="BU52" s="101">
        <f t="shared" si="21"/>
        <v>189889</v>
      </c>
      <c r="BV52" s="105">
        <v>0.4199576026952917</v>
      </c>
    </row>
    <row r="53" spans="1:74" x14ac:dyDescent="0.2">
      <c r="A53" s="106">
        <v>200</v>
      </c>
      <c r="B53" s="107" t="s">
        <v>144</v>
      </c>
      <c r="C53" s="86">
        <v>10</v>
      </c>
      <c r="D53" s="108">
        <v>178</v>
      </c>
      <c r="E53" s="109">
        <v>0</v>
      </c>
      <c r="F53" s="110">
        <v>0</v>
      </c>
      <c r="G53" s="86">
        <v>188</v>
      </c>
      <c r="H53" s="91">
        <v>5.0990517933473646E-4</v>
      </c>
      <c r="I53" s="86">
        <v>3</v>
      </c>
      <c r="J53" s="108">
        <v>210</v>
      </c>
      <c r="K53" s="109">
        <v>1</v>
      </c>
      <c r="L53" s="110">
        <v>0</v>
      </c>
      <c r="M53" s="86">
        <v>214</v>
      </c>
      <c r="N53" s="91">
        <v>5.3669192128184102E-4</v>
      </c>
      <c r="O53" s="86">
        <v>3</v>
      </c>
      <c r="P53" s="108">
        <v>200</v>
      </c>
      <c r="Q53" s="109">
        <v>0</v>
      </c>
      <c r="R53" s="110">
        <v>0</v>
      </c>
      <c r="S53" s="86">
        <v>203</v>
      </c>
      <c r="T53" s="91">
        <v>4.8957069714384942E-4</v>
      </c>
      <c r="U53" s="86">
        <v>0</v>
      </c>
      <c r="V53" s="108">
        <v>203</v>
      </c>
      <c r="W53" s="109">
        <v>1</v>
      </c>
      <c r="X53" s="110">
        <v>0</v>
      </c>
      <c r="Y53" s="86">
        <f t="shared" si="22"/>
        <v>204</v>
      </c>
      <c r="Z53" s="91">
        <v>4.8957069714384942E-4</v>
      </c>
      <c r="AA53" s="86">
        <v>1</v>
      </c>
      <c r="AB53" s="108">
        <v>183</v>
      </c>
      <c r="AC53" s="109">
        <v>0</v>
      </c>
      <c r="AD53" s="110">
        <v>0</v>
      </c>
      <c r="AE53" s="86">
        <f>SUM(AA53:AD53)</f>
        <v>184</v>
      </c>
      <c r="AF53" s="91">
        <v>4.8957069714384942E-4</v>
      </c>
      <c r="AG53" s="86">
        <v>2</v>
      </c>
      <c r="AH53" s="108">
        <v>61</v>
      </c>
      <c r="AI53" s="109">
        <v>0</v>
      </c>
      <c r="AJ53" s="111">
        <v>118</v>
      </c>
      <c r="AK53" s="110">
        <v>0</v>
      </c>
      <c r="AL53" s="86">
        <f t="shared" ref="AL53:AL58" si="23">SUM(AG53:AK53)</f>
        <v>181</v>
      </c>
      <c r="AM53" s="91">
        <v>4.8957069714384899E-4</v>
      </c>
      <c r="AN53" s="86">
        <v>1</v>
      </c>
      <c r="AO53" s="108">
        <v>9</v>
      </c>
      <c r="AP53" s="109">
        <v>0</v>
      </c>
      <c r="AQ53" s="111">
        <v>174</v>
      </c>
      <c r="AR53" s="110">
        <v>0</v>
      </c>
      <c r="AS53" s="86">
        <f t="shared" si="17"/>
        <v>184</v>
      </c>
      <c r="AT53" s="91">
        <v>4.8957069714384899E-4</v>
      </c>
      <c r="AU53" s="86">
        <v>1</v>
      </c>
      <c r="AV53" s="108">
        <v>5</v>
      </c>
      <c r="AW53" s="109">
        <v>1</v>
      </c>
      <c r="AX53" s="111">
        <v>167</v>
      </c>
      <c r="AY53" s="110">
        <v>0</v>
      </c>
      <c r="AZ53" s="86">
        <f t="shared" si="18"/>
        <v>174</v>
      </c>
      <c r="BA53" s="91">
        <v>4.8957069714384899E-4</v>
      </c>
      <c r="BB53" s="86">
        <v>0</v>
      </c>
      <c r="BC53" s="108">
        <v>2</v>
      </c>
      <c r="BD53" s="109">
        <v>1</v>
      </c>
      <c r="BE53" s="111">
        <v>145</v>
      </c>
      <c r="BF53" s="110">
        <v>0</v>
      </c>
      <c r="BG53" s="86">
        <f t="shared" si="19"/>
        <v>148</v>
      </c>
      <c r="BH53" s="91">
        <v>4.8957069714384899E-4</v>
      </c>
      <c r="BI53" s="86">
        <v>1</v>
      </c>
      <c r="BJ53" s="108">
        <v>0</v>
      </c>
      <c r="BK53" s="109">
        <v>0</v>
      </c>
      <c r="BL53" s="111">
        <v>171</v>
      </c>
      <c r="BM53" s="110">
        <v>0</v>
      </c>
      <c r="BN53" s="86">
        <f t="shared" si="20"/>
        <v>172</v>
      </c>
      <c r="BO53" s="91">
        <v>4.8957069714384899E-4</v>
      </c>
      <c r="BP53" s="86">
        <v>0</v>
      </c>
      <c r="BQ53" s="108">
        <v>2</v>
      </c>
      <c r="BR53" s="109">
        <v>0</v>
      </c>
      <c r="BS53" s="111">
        <v>137</v>
      </c>
      <c r="BT53" s="110">
        <v>0</v>
      </c>
      <c r="BU53" s="86">
        <f t="shared" si="21"/>
        <v>139</v>
      </c>
      <c r="BV53" s="91">
        <v>4.8957069714384899E-4</v>
      </c>
    </row>
    <row r="54" spans="1:74" x14ac:dyDescent="0.2">
      <c r="A54" s="84" t="s">
        <v>145</v>
      </c>
      <c r="B54" s="85" t="s">
        <v>146</v>
      </c>
      <c r="C54" s="90">
        <v>4</v>
      </c>
      <c r="D54" s="87">
        <v>141</v>
      </c>
      <c r="E54" s="88">
        <v>2</v>
      </c>
      <c r="F54" s="89">
        <v>0</v>
      </c>
      <c r="G54" s="90">
        <v>147</v>
      </c>
      <c r="H54" s="91">
        <v>3.9870245405428865E-4</v>
      </c>
      <c r="I54" s="90">
        <v>0</v>
      </c>
      <c r="J54" s="87">
        <v>256</v>
      </c>
      <c r="K54" s="88">
        <v>0</v>
      </c>
      <c r="L54" s="89">
        <v>0</v>
      </c>
      <c r="M54" s="90">
        <v>256</v>
      </c>
      <c r="N54" s="91">
        <v>6.4202398059883784E-4</v>
      </c>
      <c r="O54" s="90">
        <v>1</v>
      </c>
      <c r="P54" s="87">
        <v>286</v>
      </c>
      <c r="Q54" s="88">
        <v>5</v>
      </c>
      <c r="R54" s="89">
        <v>0</v>
      </c>
      <c r="S54" s="90">
        <v>292</v>
      </c>
      <c r="T54" s="91">
        <v>7.0421006682760598E-4</v>
      </c>
      <c r="U54" s="90">
        <v>5</v>
      </c>
      <c r="V54" s="87">
        <v>204</v>
      </c>
      <c r="W54" s="88">
        <v>1</v>
      </c>
      <c r="X54" s="89">
        <v>0</v>
      </c>
      <c r="Y54" s="90">
        <f t="shared" si="22"/>
        <v>210</v>
      </c>
      <c r="Z54" s="91">
        <v>7.0421006682760598E-4</v>
      </c>
      <c r="AA54" s="90">
        <v>3</v>
      </c>
      <c r="AB54" s="87">
        <v>173</v>
      </c>
      <c r="AC54" s="88">
        <v>2</v>
      </c>
      <c r="AD54" s="89">
        <v>0</v>
      </c>
      <c r="AE54" s="90">
        <f>SUM(AA54:AD54)</f>
        <v>178</v>
      </c>
      <c r="AF54" s="91">
        <v>7.0421006682760598E-4</v>
      </c>
      <c r="AG54" s="90">
        <v>0</v>
      </c>
      <c r="AH54" s="87">
        <v>47</v>
      </c>
      <c r="AI54" s="88">
        <v>0</v>
      </c>
      <c r="AJ54" s="92">
        <v>91</v>
      </c>
      <c r="AK54" s="89">
        <v>0</v>
      </c>
      <c r="AL54" s="90">
        <f t="shared" si="23"/>
        <v>138</v>
      </c>
      <c r="AM54" s="91">
        <v>7.0421006682760598E-4</v>
      </c>
      <c r="AN54" s="90">
        <v>1</v>
      </c>
      <c r="AO54" s="87">
        <v>7</v>
      </c>
      <c r="AP54" s="88">
        <v>1</v>
      </c>
      <c r="AQ54" s="92">
        <v>118</v>
      </c>
      <c r="AR54" s="89">
        <v>0</v>
      </c>
      <c r="AS54" s="90">
        <f t="shared" si="17"/>
        <v>127</v>
      </c>
      <c r="AT54" s="91">
        <v>7.0421006682760598E-4</v>
      </c>
      <c r="AU54" s="90">
        <v>1</v>
      </c>
      <c r="AV54" s="87">
        <v>0</v>
      </c>
      <c r="AW54" s="88">
        <v>0</v>
      </c>
      <c r="AX54" s="92">
        <v>140</v>
      </c>
      <c r="AY54" s="89">
        <v>0</v>
      </c>
      <c r="AZ54" s="90">
        <f t="shared" si="18"/>
        <v>141</v>
      </c>
      <c r="BA54" s="91">
        <v>7.0421006682760598E-4</v>
      </c>
      <c r="BB54" s="90">
        <v>0</v>
      </c>
      <c r="BC54" s="87">
        <v>8</v>
      </c>
      <c r="BD54" s="88">
        <v>0</v>
      </c>
      <c r="BE54" s="92">
        <v>154</v>
      </c>
      <c r="BF54" s="89">
        <v>0</v>
      </c>
      <c r="BG54" s="90">
        <f t="shared" si="19"/>
        <v>162</v>
      </c>
      <c r="BH54" s="91">
        <v>7.0421006682760598E-4</v>
      </c>
      <c r="BI54" s="90">
        <v>0</v>
      </c>
      <c r="BJ54" s="87">
        <v>0</v>
      </c>
      <c r="BK54" s="88">
        <v>0</v>
      </c>
      <c r="BL54" s="92">
        <v>212</v>
      </c>
      <c r="BM54" s="89">
        <v>0</v>
      </c>
      <c r="BN54" s="90">
        <f t="shared" si="20"/>
        <v>212</v>
      </c>
      <c r="BO54" s="91">
        <v>7.0421006682760598E-4</v>
      </c>
      <c r="BP54" s="90">
        <v>0</v>
      </c>
      <c r="BQ54" s="87">
        <v>2</v>
      </c>
      <c r="BR54" s="88">
        <v>0</v>
      </c>
      <c r="BS54" s="92">
        <v>122</v>
      </c>
      <c r="BT54" s="89">
        <v>0</v>
      </c>
      <c r="BU54" s="90">
        <f t="shared" si="21"/>
        <v>124</v>
      </c>
      <c r="BV54" s="91">
        <v>7.0421006682760598E-4</v>
      </c>
    </row>
    <row r="55" spans="1:74" ht="13.5" thickBot="1" x14ac:dyDescent="0.25">
      <c r="A55" s="93" t="s">
        <v>147</v>
      </c>
      <c r="B55" s="119" t="s">
        <v>146</v>
      </c>
      <c r="C55" s="97">
        <v>4</v>
      </c>
      <c r="D55" s="95">
        <v>315</v>
      </c>
      <c r="E55" s="96">
        <v>1</v>
      </c>
      <c r="F55" s="120">
        <v>0</v>
      </c>
      <c r="G55" s="90">
        <v>320</v>
      </c>
      <c r="H55" s="91">
        <v>8.6792370950593441E-4</v>
      </c>
      <c r="I55" s="97">
        <v>3</v>
      </c>
      <c r="J55" s="95">
        <v>339</v>
      </c>
      <c r="K55" s="96">
        <v>1</v>
      </c>
      <c r="L55" s="120">
        <v>0</v>
      </c>
      <c r="M55" s="90">
        <v>343</v>
      </c>
      <c r="N55" s="91">
        <v>8.6021181775547417E-4</v>
      </c>
      <c r="O55" s="97">
        <v>1</v>
      </c>
      <c r="P55" s="95">
        <v>369</v>
      </c>
      <c r="Q55" s="96">
        <v>2</v>
      </c>
      <c r="R55" s="120">
        <v>0</v>
      </c>
      <c r="S55" s="90">
        <v>372</v>
      </c>
      <c r="T55" s="91">
        <v>8.971443317118816E-4</v>
      </c>
      <c r="U55" s="97">
        <v>7</v>
      </c>
      <c r="V55" s="95">
        <v>304</v>
      </c>
      <c r="W55" s="96">
        <v>0</v>
      </c>
      <c r="X55" s="120">
        <v>0</v>
      </c>
      <c r="Y55" s="90">
        <f t="shared" si="22"/>
        <v>311</v>
      </c>
      <c r="Z55" s="91">
        <v>8.971443317118816E-4</v>
      </c>
      <c r="AA55" s="97">
        <v>1</v>
      </c>
      <c r="AB55" s="95">
        <v>293</v>
      </c>
      <c r="AC55" s="96">
        <v>1</v>
      </c>
      <c r="AD55" s="120">
        <v>0</v>
      </c>
      <c r="AE55" s="90">
        <f>SUM(AA55:AD55)</f>
        <v>295</v>
      </c>
      <c r="AF55" s="91">
        <v>8.971443317118816E-4</v>
      </c>
      <c r="AG55" s="97">
        <v>2</v>
      </c>
      <c r="AH55" s="95">
        <v>107</v>
      </c>
      <c r="AI55" s="96">
        <v>1</v>
      </c>
      <c r="AJ55" s="98">
        <v>172</v>
      </c>
      <c r="AK55" s="120">
        <v>0</v>
      </c>
      <c r="AL55" s="90">
        <f t="shared" si="23"/>
        <v>282</v>
      </c>
      <c r="AM55" s="91">
        <v>8.971443317118816E-4</v>
      </c>
      <c r="AN55" s="97">
        <v>1</v>
      </c>
      <c r="AO55" s="95">
        <v>13</v>
      </c>
      <c r="AP55" s="96">
        <v>0</v>
      </c>
      <c r="AQ55" s="98">
        <v>275</v>
      </c>
      <c r="AR55" s="120">
        <v>0</v>
      </c>
      <c r="AS55" s="90">
        <f t="shared" si="17"/>
        <v>289</v>
      </c>
      <c r="AT55" s="91">
        <v>8.971443317118816E-4</v>
      </c>
      <c r="AU55" s="97">
        <v>0</v>
      </c>
      <c r="AV55" s="95">
        <v>8</v>
      </c>
      <c r="AW55" s="96">
        <v>0</v>
      </c>
      <c r="AX55" s="98">
        <v>303</v>
      </c>
      <c r="AY55" s="120">
        <v>0</v>
      </c>
      <c r="AZ55" s="90">
        <f t="shared" si="18"/>
        <v>311</v>
      </c>
      <c r="BA55" s="91">
        <v>8.971443317118816E-4</v>
      </c>
      <c r="BB55" s="97">
        <v>0</v>
      </c>
      <c r="BC55" s="95">
        <v>4</v>
      </c>
      <c r="BD55" s="96">
        <v>2</v>
      </c>
      <c r="BE55" s="98">
        <v>324</v>
      </c>
      <c r="BF55" s="120">
        <v>0</v>
      </c>
      <c r="BG55" s="90">
        <f t="shared" si="19"/>
        <v>330</v>
      </c>
      <c r="BH55" s="91">
        <v>8.971443317118816E-4</v>
      </c>
      <c r="BI55" s="97">
        <v>0</v>
      </c>
      <c r="BJ55" s="95">
        <v>1</v>
      </c>
      <c r="BK55" s="96">
        <v>5</v>
      </c>
      <c r="BL55" s="98">
        <v>315</v>
      </c>
      <c r="BM55" s="120">
        <v>0</v>
      </c>
      <c r="BN55" s="90">
        <f t="shared" si="20"/>
        <v>321</v>
      </c>
      <c r="BO55" s="91">
        <v>8.971443317118816E-4</v>
      </c>
      <c r="BP55" s="97">
        <v>0</v>
      </c>
      <c r="BQ55" s="95">
        <v>7</v>
      </c>
      <c r="BR55" s="96">
        <v>0</v>
      </c>
      <c r="BS55" s="98">
        <v>253</v>
      </c>
      <c r="BT55" s="120">
        <v>0</v>
      </c>
      <c r="BU55" s="90">
        <f t="shared" si="21"/>
        <v>260</v>
      </c>
      <c r="BV55" s="91">
        <v>8.971443317118816E-4</v>
      </c>
    </row>
    <row r="56" spans="1:74" ht="13.5" thickBot="1" x14ac:dyDescent="0.25">
      <c r="A56" s="99"/>
      <c r="B56" s="100" t="s">
        <v>148</v>
      </c>
      <c r="C56" s="101">
        <v>18</v>
      </c>
      <c r="D56" s="102">
        <v>634</v>
      </c>
      <c r="E56" s="103">
        <v>3</v>
      </c>
      <c r="F56" s="104">
        <v>0</v>
      </c>
      <c r="G56" s="101">
        <v>655</v>
      </c>
      <c r="H56" s="105">
        <v>1.7765313428949596E-3</v>
      </c>
      <c r="I56" s="101">
        <v>6</v>
      </c>
      <c r="J56" s="102">
        <v>805</v>
      </c>
      <c r="K56" s="103">
        <v>2</v>
      </c>
      <c r="L56" s="104">
        <v>0</v>
      </c>
      <c r="M56" s="101">
        <v>813</v>
      </c>
      <c r="N56" s="105">
        <v>2.038927719636153E-3</v>
      </c>
      <c r="O56" s="101">
        <v>5</v>
      </c>
      <c r="P56" s="102">
        <v>855</v>
      </c>
      <c r="Q56" s="103">
        <v>7</v>
      </c>
      <c r="R56" s="104">
        <v>0</v>
      </c>
      <c r="S56" s="101">
        <v>867</v>
      </c>
      <c r="T56" s="105">
        <v>2.0909250956833371E-3</v>
      </c>
      <c r="U56" s="101">
        <f>SUM(U53:U55)</f>
        <v>12</v>
      </c>
      <c r="V56" s="102">
        <f>SUM(V53:V55)</f>
        <v>711</v>
      </c>
      <c r="W56" s="103">
        <f>SUM(W53:W55)</f>
        <v>2</v>
      </c>
      <c r="X56" s="104">
        <f>SUM(X53:X55)</f>
        <v>0</v>
      </c>
      <c r="Y56" s="101">
        <f t="shared" si="22"/>
        <v>725</v>
      </c>
      <c r="Z56" s="105">
        <v>2.0909250956833371E-3</v>
      </c>
      <c r="AA56" s="101">
        <f>SUM(AA53:AA55)</f>
        <v>5</v>
      </c>
      <c r="AB56" s="102">
        <f>SUM(AB53:AB55)</f>
        <v>649</v>
      </c>
      <c r="AC56" s="103">
        <f>SUM(AC53:AC55)</f>
        <v>3</v>
      </c>
      <c r="AD56" s="104">
        <f>SUM(AD53:AD55)</f>
        <v>0</v>
      </c>
      <c r="AE56" s="101">
        <f>SUM(AA56:AD56)</f>
        <v>657</v>
      </c>
      <c r="AF56" s="105">
        <v>2.0909250956833371E-3</v>
      </c>
      <c r="AG56" s="101">
        <f>SUM(AG53:AG55)</f>
        <v>4</v>
      </c>
      <c r="AH56" s="102">
        <f>SUM(AH53:AH55)</f>
        <v>215</v>
      </c>
      <c r="AI56" s="103">
        <f>SUM(AI53:AI55)</f>
        <v>1</v>
      </c>
      <c r="AJ56" s="121">
        <f>SUM(AJ53:AJ55)</f>
        <v>381</v>
      </c>
      <c r="AK56" s="104">
        <f>SUM(AK53:AK55)</f>
        <v>0</v>
      </c>
      <c r="AL56" s="101">
        <f t="shared" si="23"/>
        <v>601</v>
      </c>
      <c r="AM56" s="105">
        <v>2.0909250956833371E-3</v>
      </c>
      <c r="AN56" s="101">
        <f>SUM(AN53:AN55)</f>
        <v>3</v>
      </c>
      <c r="AO56" s="102">
        <f>SUM(AO53:AO55)</f>
        <v>29</v>
      </c>
      <c r="AP56" s="103">
        <f>SUM(AP53:AP55)</f>
        <v>1</v>
      </c>
      <c r="AQ56" s="121">
        <f>SUM(AQ53:AQ55)</f>
        <v>567</v>
      </c>
      <c r="AR56" s="104">
        <f>SUM(AR53:AR55)</f>
        <v>0</v>
      </c>
      <c r="AS56" s="101">
        <f t="shared" si="17"/>
        <v>600</v>
      </c>
      <c r="AT56" s="105">
        <v>2.0909250956833371E-3</v>
      </c>
      <c r="AU56" s="101">
        <f>SUM(AU53:AU55)</f>
        <v>2</v>
      </c>
      <c r="AV56" s="102">
        <f>SUM(AV53:AV55)</f>
        <v>13</v>
      </c>
      <c r="AW56" s="103">
        <f>SUM(AW53:AW55)</f>
        <v>1</v>
      </c>
      <c r="AX56" s="121">
        <f>SUM(AX53:AX55)</f>
        <v>610</v>
      </c>
      <c r="AY56" s="104">
        <f>SUM(AY53:AY55)</f>
        <v>0</v>
      </c>
      <c r="AZ56" s="101">
        <f t="shared" si="18"/>
        <v>626</v>
      </c>
      <c r="BA56" s="105">
        <v>2.0909250956833371E-3</v>
      </c>
      <c r="BB56" s="101">
        <f>SUM(BB53:BB55)</f>
        <v>0</v>
      </c>
      <c r="BC56" s="102">
        <f>SUM(BC53:BC55)</f>
        <v>14</v>
      </c>
      <c r="BD56" s="103">
        <f>SUM(BD53:BD55)</f>
        <v>3</v>
      </c>
      <c r="BE56" s="121">
        <f>SUM(BE53:BE55)</f>
        <v>623</v>
      </c>
      <c r="BF56" s="104">
        <f>SUM(BF53:BF55)</f>
        <v>0</v>
      </c>
      <c r="BG56" s="101">
        <f t="shared" si="19"/>
        <v>640</v>
      </c>
      <c r="BH56" s="105">
        <v>2.0909250956833371E-3</v>
      </c>
      <c r="BI56" s="101">
        <f>SUM(BI53:BI55)</f>
        <v>1</v>
      </c>
      <c r="BJ56" s="102">
        <f>SUM(BJ53:BJ55)</f>
        <v>1</v>
      </c>
      <c r="BK56" s="103">
        <f>SUM(BK53:BK55)</f>
        <v>5</v>
      </c>
      <c r="BL56" s="121">
        <f>SUM(BL53:BL55)</f>
        <v>698</v>
      </c>
      <c r="BM56" s="104">
        <f>SUM(BM53:BM55)</f>
        <v>0</v>
      </c>
      <c r="BN56" s="101">
        <f t="shared" si="20"/>
        <v>705</v>
      </c>
      <c r="BO56" s="105">
        <v>2.0909250956833371E-3</v>
      </c>
      <c r="BP56" s="101">
        <f>SUM(BP53:BP55)</f>
        <v>0</v>
      </c>
      <c r="BQ56" s="102">
        <f>SUM(BQ53:BQ55)</f>
        <v>11</v>
      </c>
      <c r="BR56" s="103">
        <f>SUM(BR53:BR55)</f>
        <v>0</v>
      </c>
      <c r="BS56" s="121">
        <f>SUM(BS53:BS55)</f>
        <v>512</v>
      </c>
      <c r="BT56" s="104">
        <f>SUM(BT53:BT55)</f>
        <v>0</v>
      </c>
      <c r="BU56" s="101">
        <f t="shared" si="21"/>
        <v>523</v>
      </c>
      <c r="BV56" s="105">
        <v>2.0909250956833371E-3</v>
      </c>
    </row>
    <row r="57" spans="1:74" ht="13.5" thickBot="1" x14ac:dyDescent="0.25">
      <c r="A57" s="122"/>
      <c r="B57" s="123" t="s">
        <v>149</v>
      </c>
      <c r="C57" s="124">
        <v>5839</v>
      </c>
      <c r="D57" s="125">
        <v>220501</v>
      </c>
      <c r="E57" s="125">
        <v>110751</v>
      </c>
      <c r="F57" s="126">
        <v>31605</v>
      </c>
      <c r="G57" s="124">
        <v>368696</v>
      </c>
      <c r="H57" s="127">
        <v>1</v>
      </c>
      <c r="I57" s="124">
        <v>5156</v>
      </c>
      <c r="J57" s="125">
        <v>237393</v>
      </c>
      <c r="K57" s="125">
        <v>121405</v>
      </c>
      <c r="L57" s="126">
        <v>34785</v>
      </c>
      <c r="M57" s="124">
        <v>398739</v>
      </c>
      <c r="N57" s="127">
        <v>1</v>
      </c>
      <c r="O57" s="124">
        <v>3728</v>
      </c>
      <c r="P57" s="125">
        <v>244348</v>
      </c>
      <c r="Q57" s="125">
        <v>131376</v>
      </c>
      <c r="R57" s="126">
        <v>35197</v>
      </c>
      <c r="S57" s="124">
        <v>414649</v>
      </c>
      <c r="T57" s="127">
        <v>1</v>
      </c>
      <c r="U57" s="124">
        <f>U56+U52+U40</f>
        <v>3074</v>
      </c>
      <c r="V57" s="124">
        <f>V56+V52+V40</f>
        <v>247489</v>
      </c>
      <c r="W57" s="124">
        <f>W56+W52+W40</f>
        <v>139776</v>
      </c>
      <c r="X57" s="126">
        <f>X56+X52+X40</f>
        <v>43021</v>
      </c>
      <c r="Y57" s="124">
        <f t="shared" si="22"/>
        <v>433360</v>
      </c>
      <c r="Z57" s="127">
        <v>1</v>
      </c>
      <c r="AA57" s="124">
        <f>AA56+AA52+AA40</f>
        <v>2257</v>
      </c>
      <c r="AB57" s="124">
        <f>AB56+AB52+AB40</f>
        <v>264096</v>
      </c>
      <c r="AC57" s="124">
        <f>AC56+AC52+AC40</f>
        <v>150721</v>
      </c>
      <c r="AD57" s="126">
        <f>AD56+AD52+AD40</f>
        <v>37943</v>
      </c>
      <c r="AE57" s="124">
        <f>SUM(AA57:AD57)</f>
        <v>455017</v>
      </c>
      <c r="AF57" s="127">
        <v>1</v>
      </c>
      <c r="AG57" s="124">
        <f>AG56+AG52+AG40</f>
        <v>1780</v>
      </c>
      <c r="AH57" s="124">
        <f>AH56+AH52+AH40</f>
        <v>104931</v>
      </c>
      <c r="AI57" s="124">
        <f>AI56+AI52+AI40</f>
        <v>175716</v>
      </c>
      <c r="AJ57" s="124">
        <f>AJ56+AJ52+AJ40</f>
        <v>174287</v>
      </c>
      <c r="AK57" s="126">
        <f>AK56+AK52+AK40</f>
        <v>47175</v>
      </c>
      <c r="AL57" s="124">
        <f t="shared" si="23"/>
        <v>503889</v>
      </c>
      <c r="AM57" s="127">
        <v>1</v>
      </c>
      <c r="AN57" s="124">
        <f>AN56+AN52+AN40</f>
        <v>1470</v>
      </c>
      <c r="AO57" s="124">
        <f>AO56+AO52+AO40</f>
        <v>24770</v>
      </c>
      <c r="AP57" s="124">
        <f>AP56+AP52+AP40</f>
        <v>192328</v>
      </c>
      <c r="AQ57" s="124">
        <f>AQ56+AQ52+AQ40</f>
        <v>265202</v>
      </c>
      <c r="AR57" s="126">
        <f>AR56+AR52+AR40</f>
        <v>46500</v>
      </c>
      <c r="AS57" s="124">
        <f t="shared" si="17"/>
        <v>530270</v>
      </c>
      <c r="AT57" s="127">
        <v>1</v>
      </c>
      <c r="AU57" s="124">
        <f>AU56+AU52+AU40</f>
        <v>525</v>
      </c>
      <c r="AV57" s="124">
        <f>AV56+AV52+AV40</f>
        <v>13206</v>
      </c>
      <c r="AW57" s="124">
        <f>AW56+AW52+AW40</f>
        <v>227491</v>
      </c>
      <c r="AX57" s="124">
        <f>AX56+AX52+AX40</f>
        <v>295442</v>
      </c>
      <c r="AY57" s="126">
        <f>AY56+AY52+AY40</f>
        <v>57443</v>
      </c>
      <c r="AZ57" s="124">
        <f t="shared" si="18"/>
        <v>594107</v>
      </c>
      <c r="BA57" s="127">
        <v>1</v>
      </c>
      <c r="BB57" s="124">
        <f>BB56+BB52+BB40</f>
        <v>164</v>
      </c>
      <c r="BC57" s="124">
        <f>BC56+BC52+BC40</f>
        <v>7193</v>
      </c>
      <c r="BD57" s="124">
        <f>BD56+BD52+BD40</f>
        <v>253566</v>
      </c>
      <c r="BE57" s="124">
        <f>BE56+BE52+BE40</f>
        <v>320681</v>
      </c>
      <c r="BF57" s="126">
        <f>BF56+BF52+BF40</f>
        <v>57243</v>
      </c>
      <c r="BG57" s="124">
        <f t="shared" si="19"/>
        <v>638847</v>
      </c>
      <c r="BH57" s="127">
        <v>1</v>
      </c>
      <c r="BI57" s="124">
        <f>BI56+BI52+BI40</f>
        <v>95</v>
      </c>
      <c r="BJ57" s="124">
        <f>BJ56+BJ52+BJ40</f>
        <v>5175</v>
      </c>
      <c r="BK57" s="124">
        <f>BK56+BK52+BK40</f>
        <v>275670</v>
      </c>
      <c r="BL57" s="124">
        <f>BL56+BL52+BL40</f>
        <v>330104</v>
      </c>
      <c r="BM57" s="126">
        <f>BM56+BM52+BM40</f>
        <v>62189</v>
      </c>
      <c r="BN57" s="124">
        <f t="shared" si="20"/>
        <v>673233</v>
      </c>
      <c r="BO57" s="127">
        <v>1</v>
      </c>
      <c r="BP57" s="124">
        <f>BP56+BP52+BP40</f>
        <v>24</v>
      </c>
      <c r="BQ57" s="124">
        <f>BQ56+BQ52+BQ40</f>
        <v>915</v>
      </c>
      <c r="BR57" s="124">
        <f>BR56+BR52+BR40</f>
        <v>191843</v>
      </c>
      <c r="BS57" s="124">
        <f>BS56+BS52+BS40</f>
        <v>250695</v>
      </c>
      <c r="BT57" s="126">
        <f>BT56+BT52+BT40</f>
        <v>46828</v>
      </c>
      <c r="BU57" s="124">
        <f t="shared" si="21"/>
        <v>490305</v>
      </c>
      <c r="BV57" s="127">
        <v>1</v>
      </c>
    </row>
    <row r="58" spans="1:74" ht="13.5" thickBot="1" x14ac:dyDescent="0.25">
      <c r="A58" s="99"/>
      <c r="B58" s="100" t="s">
        <v>150</v>
      </c>
      <c r="C58" s="128">
        <v>1.5836895436891096E-2</v>
      </c>
      <c r="D58" s="129">
        <v>0.59805639334302518</v>
      </c>
      <c r="E58" s="130">
        <v>0.30038568359841172</v>
      </c>
      <c r="F58" s="131">
        <v>8.5721027621672052E-2</v>
      </c>
      <c r="G58" s="132">
        <v>1</v>
      </c>
      <c r="H58" s="133"/>
      <c r="I58" s="128">
        <v>1.2930764234248469E-2</v>
      </c>
      <c r="J58" s="129">
        <v>0.59535937041523401</v>
      </c>
      <c r="K58" s="130">
        <v>0.30447234908047621</v>
      </c>
      <c r="L58" s="131">
        <v>8.723751627004131E-2</v>
      </c>
      <c r="M58" s="132">
        <v>0.99999999999999989</v>
      </c>
      <c r="N58" s="133"/>
      <c r="O58" s="128">
        <v>8.9907367436072444E-3</v>
      </c>
      <c r="P58" s="129">
        <v>0.58928877194928719</v>
      </c>
      <c r="Q58" s="130">
        <v>0.31683664979295739</v>
      </c>
      <c r="R58" s="131">
        <v>8.4883841514148115E-2</v>
      </c>
      <c r="S58" s="132">
        <v>0.99999999999999989</v>
      </c>
      <c r="T58" s="133"/>
      <c r="U58" s="128">
        <f>U57/$Y$57</f>
        <v>7.0934096363300721E-3</v>
      </c>
      <c r="V58" s="128">
        <f>V57/$Y$57</f>
        <v>0.5710933173343179</v>
      </c>
      <c r="W58" s="128">
        <f>W57/$Y$57</f>
        <v>0.32254015137529995</v>
      </c>
      <c r="X58" s="128">
        <f>X57/$Y$57</f>
        <v>9.9273121654052054E-2</v>
      </c>
      <c r="Y58" s="132">
        <v>0.99999999999999989</v>
      </c>
      <c r="Z58" s="133"/>
      <c r="AA58" s="128">
        <f>AA57/$AE$57</f>
        <v>4.9602542322594537E-3</v>
      </c>
      <c r="AB58" s="128">
        <f>AB57/$AE$57</f>
        <v>0.58040908361665611</v>
      </c>
      <c r="AC58" s="128">
        <f>AC57/$AE$57</f>
        <v>0.33124256895896198</v>
      </c>
      <c r="AD58" s="128">
        <f>AD57/$AE$57</f>
        <v>8.3388093192122495E-2</v>
      </c>
      <c r="AE58" s="132">
        <v>0.99999999999999989</v>
      </c>
      <c r="AF58" s="133"/>
      <c r="AG58" s="128">
        <f>AG57/$AL$57</f>
        <v>3.5325240281093655E-3</v>
      </c>
      <c r="AH58" s="128">
        <f>AH57/$AL$57</f>
        <v>0.20824229145704709</v>
      </c>
      <c r="AI58" s="128">
        <f>AI57/$AL$57</f>
        <v>0.34871965849621644</v>
      </c>
      <c r="AJ58" s="128">
        <f>AJ57/$AL$57</f>
        <v>0.34588371645342525</v>
      </c>
      <c r="AK58" s="128">
        <f>AK57/$AL$57</f>
        <v>9.3621809565201858E-2</v>
      </c>
      <c r="AL58" s="132">
        <f t="shared" si="23"/>
        <v>0.99999999999999989</v>
      </c>
      <c r="AM58" s="133"/>
      <c r="AN58" s="128">
        <f>AN57/$AS$57</f>
        <v>2.7721726667546721E-3</v>
      </c>
      <c r="AO58" s="128">
        <f>AO57/$AS$57</f>
        <v>4.6712052350689273E-2</v>
      </c>
      <c r="AP58" s="128">
        <f>AP57/$AS$57</f>
        <v>0.36269824806230788</v>
      </c>
      <c r="AQ58" s="128">
        <f>AQ57/$AS$57</f>
        <v>0.50012635072698819</v>
      </c>
      <c r="AR58" s="128">
        <f>AR57/$AS$57</f>
        <v>8.7691176193260043E-2</v>
      </c>
      <c r="AS58" s="132">
        <f t="shared" si="17"/>
        <v>1</v>
      </c>
      <c r="AT58" s="133"/>
      <c r="AU58" s="128">
        <f>AU57/$AZ$57</f>
        <v>8.8367920256788766E-4</v>
      </c>
      <c r="AV58" s="128">
        <f>AV57/$AZ$57</f>
        <v>2.2228319141164805E-2</v>
      </c>
      <c r="AW58" s="128">
        <f>AW57/$AZ$57</f>
        <v>0.38291250565975488</v>
      </c>
      <c r="AX58" s="128">
        <f>AX57/$AZ$57</f>
        <v>0.49728752564773687</v>
      </c>
      <c r="AY58" s="128">
        <f>AY57/$AZ$57</f>
        <v>9.6687970348775562E-2</v>
      </c>
      <c r="AZ58" s="132">
        <f t="shared" si="18"/>
        <v>1</v>
      </c>
      <c r="BA58" s="133"/>
      <c r="BB58" s="128">
        <f>BB57/$BG$57</f>
        <v>2.5671248358370626E-4</v>
      </c>
      <c r="BC58" s="128">
        <f>BC57/$BG$57</f>
        <v>1.1259346917180483E-2</v>
      </c>
      <c r="BD58" s="128">
        <f>BD57/$BG$57</f>
        <v>0.39691193666089064</v>
      </c>
      <c r="BE58" s="128">
        <f>BE57/$BG$57</f>
        <v>0.50196838992747872</v>
      </c>
      <c r="BF58" s="128">
        <f>BF57/$BG$57</f>
        <v>8.9603614010866445E-2</v>
      </c>
      <c r="BG58" s="132">
        <f t="shared" si="19"/>
        <v>1</v>
      </c>
      <c r="BH58" s="133"/>
      <c r="BI58" s="128">
        <f t="shared" ref="BI58:BN58" si="24">BI57/$BN$57</f>
        <v>1.4111013571824316E-4</v>
      </c>
      <c r="BJ58" s="128">
        <f t="shared" si="24"/>
        <v>7.6867889720200885E-3</v>
      </c>
      <c r="BK58" s="128">
        <f t="shared" si="24"/>
        <v>0.40947190645734832</v>
      </c>
      <c r="BL58" s="128">
        <f t="shared" si="24"/>
        <v>0.49032652885405204</v>
      </c>
      <c r="BM58" s="128">
        <f t="shared" si="24"/>
        <v>9.2373665580861311E-2</v>
      </c>
      <c r="BN58" s="128">
        <f t="shared" si="24"/>
        <v>1</v>
      </c>
      <c r="BO58" s="133"/>
      <c r="BP58" s="128">
        <f t="shared" ref="BP58:BU58" si="25">BP57/$BU$57</f>
        <v>4.8949123504757245E-5</v>
      </c>
      <c r="BQ58" s="128">
        <f t="shared" si="25"/>
        <v>1.86618533361887E-3</v>
      </c>
      <c r="BR58" s="128">
        <f t="shared" si="25"/>
        <v>0.39127277918846431</v>
      </c>
      <c r="BS58" s="128">
        <f t="shared" si="25"/>
        <v>0.51130418820937984</v>
      </c>
      <c r="BT58" s="128">
        <f t="shared" si="25"/>
        <v>9.5507898145032175E-2</v>
      </c>
      <c r="BU58" s="128">
        <f t="shared" si="25"/>
        <v>1</v>
      </c>
      <c r="BV58" s="133"/>
    </row>
    <row r="59" spans="1:74" x14ac:dyDescent="0.2">
      <c r="A59" s="134" t="s">
        <v>151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</row>
    <row r="61" spans="1:74" x14ac:dyDescent="0.2">
      <c r="AA61" s="47"/>
      <c r="AB61" s="47"/>
      <c r="AC61" s="47"/>
      <c r="AD61" s="47"/>
      <c r="AG61" s="47"/>
      <c r="AH61" s="47"/>
      <c r="AI61" s="47"/>
      <c r="AJ61" s="47"/>
      <c r="AK61" s="47"/>
      <c r="AN61" s="47"/>
      <c r="AO61" s="47"/>
      <c r="AP61" s="47"/>
      <c r="AQ61" s="47"/>
      <c r="AR61" s="47"/>
      <c r="AU61" s="47"/>
      <c r="AV61" s="47"/>
      <c r="AW61" s="47"/>
      <c r="AX61" s="47"/>
      <c r="AY61" s="47"/>
    </row>
    <row r="62" spans="1:74" x14ac:dyDescent="0.2">
      <c r="AA62" s="47"/>
      <c r="AB62" s="47"/>
      <c r="AC62" s="47"/>
      <c r="AD62" s="47"/>
      <c r="AG62" s="47"/>
      <c r="AH62" s="47"/>
      <c r="AI62" s="47"/>
      <c r="AJ62" s="47"/>
      <c r="AK62" s="47"/>
      <c r="AN62" s="47"/>
      <c r="AO62" s="47"/>
      <c r="AP62" s="47"/>
      <c r="AQ62" s="47"/>
      <c r="AR62" s="47"/>
      <c r="AU62" s="47"/>
      <c r="AV62" s="47"/>
      <c r="AW62" s="47"/>
      <c r="AX62" s="47"/>
      <c r="AY62" s="47"/>
    </row>
    <row r="63" spans="1:74" x14ac:dyDescent="0.2">
      <c r="AG63" s="47"/>
      <c r="AH63" s="47"/>
      <c r="AI63" s="47"/>
      <c r="AJ63" s="47"/>
      <c r="AK63" s="47"/>
      <c r="AN63" s="47"/>
      <c r="AO63" s="47"/>
      <c r="AP63" s="47"/>
      <c r="AQ63" s="47"/>
      <c r="AR63" s="47"/>
      <c r="AU63" s="47"/>
      <c r="AV63" s="47"/>
      <c r="AW63" s="47"/>
      <c r="AX63" s="47"/>
      <c r="AY63" s="47"/>
    </row>
    <row r="64" spans="1:74" x14ac:dyDescent="0.2">
      <c r="AG64" s="47"/>
      <c r="AH64" s="47"/>
      <c r="AI64" s="47"/>
      <c r="AJ64" s="47"/>
      <c r="AK64" s="47"/>
      <c r="AN64" s="47"/>
      <c r="AO64" s="47"/>
      <c r="AP64" s="47"/>
      <c r="AQ64" s="47"/>
      <c r="AR64" s="47"/>
      <c r="AU64" s="47"/>
      <c r="AV64" s="47"/>
      <c r="AW64" s="47"/>
      <c r="AX64" s="47"/>
      <c r="AY64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3"/>
  <sheetViews>
    <sheetView zoomScale="96" zoomScaleNormal="96" workbookViewId="0">
      <selection activeCell="AT55" sqref="AT6:AT55"/>
    </sheetView>
  </sheetViews>
  <sheetFormatPr defaultRowHeight="12.75" x14ac:dyDescent="0.2"/>
  <cols>
    <col min="1" max="1" width="9.33203125" style="59"/>
    <col min="2" max="2" width="50.1640625" style="59" customWidth="1"/>
    <col min="3" max="3" width="11.33203125" style="59" hidden="1" customWidth="1" collapsed="1"/>
    <col min="4" max="6" width="11.33203125" style="59" hidden="1" customWidth="1"/>
    <col min="7" max="7" width="11.33203125" style="59" hidden="1" customWidth="1" collapsed="1"/>
    <col min="8" max="10" width="11.33203125" style="59" hidden="1" customWidth="1"/>
    <col min="11" max="11" width="11.33203125" style="59" hidden="1" customWidth="1" collapsed="1"/>
    <col min="12" max="22" width="11.33203125" style="59" hidden="1" customWidth="1"/>
    <col min="23" max="34" width="11.33203125" style="59" customWidth="1"/>
    <col min="35" max="16384" width="9.33203125" style="59"/>
  </cols>
  <sheetData>
    <row r="1" spans="1:46" ht="15.75" x14ac:dyDescent="0.25">
      <c r="A1" s="135" t="s">
        <v>152</v>
      </c>
    </row>
    <row r="2" spans="1:46" x14ac:dyDescent="0.2">
      <c r="A2" s="59" t="str">
        <f>'[1]Classes-% of Whole'!A2</f>
        <v>PERCENTAGE OF OVERALL CLASSES FILED</v>
      </c>
      <c r="W2" s="244" t="s">
        <v>176</v>
      </c>
    </row>
    <row r="4" spans="1:46" x14ac:dyDescent="0.2">
      <c r="A4" s="136" t="s">
        <v>84</v>
      </c>
      <c r="B4" s="137"/>
      <c r="C4" s="138" t="s">
        <v>86</v>
      </c>
      <c r="D4" s="139"/>
      <c r="E4" s="139"/>
      <c r="F4" s="140"/>
      <c r="G4" s="138" t="s">
        <v>87</v>
      </c>
      <c r="H4" s="139"/>
      <c r="I4" s="139"/>
      <c r="J4" s="140"/>
      <c r="K4" s="138" t="s">
        <v>88</v>
      </c>
      <c r="L4" s="139"/>
      <c r="M4" s="139"/>
      <c r="N4" s="140"/>
      <c r="O4" s="138" t="s">
        <v>160</v>
      </c>
      <c r="P4" s="139"/>
      <c r="Q4" s="140"/>
      <c r="R4" s="140"/>
      <c r="S4" s="138" t="s">
        <v>164</v>
      </c>
      <c r="T4" s="139"/>
      <c r="U4" s="140"/>
      <c r="V4" s="140"/>
      <c r="W4" s="138" t="s">
        <v>172</v>
      </c>
      <c r="X4" s="139"/>
      <c r="Y4" s="140"/>
      <c r="Z4" s="140"/>
      <c r="AA4" s="138" t="s">
        <v>177</v>
      </c>
      <c r="AB4" s="139"/>
      <c r="AC4" s="140"/>
      <c r="AD4" s="140"/>
      <c r="AE4" s="138" t="s">
        <v>184</v>
      </c>
      <c r="AF4" s="139"/>
      <c r="AG4" s="140"/>
      <c r="AH4" s="140"/>
      <c r="AI4" s="138" t="s">
        <v>186</v>
      </c>
      <c r="AJ4" s="139"/>
      <c r="AK4" s="140"/>
      <c r="AL4" s="140"/>
      <c r="AM4" s="138" t="s">
        <v>192</v>
      </c>
      <c r="AN4" s="139"/>
      <c r="AO4" s="140"/>
      <c r="AP4" s="140"/>
      <c r="AQ4" s="138" t="s">
        <v>197</v>
      </c>
      <c r="AR4" s="139"/>
      <c r="AS4" s="140"/>
      <c r="AT4" s="140"/>
    </row>
    <row r="5" spans="1:46" x14ac:dyDescent="0.2">
      <c r="A5" s="141" t="s">
        <v>89</v>
      </c>
      <c r="B5" s="142" t="s">
        <v>90</v>
      </c>
      <c r="C5" s="143" t="s">
        <v>153</v>
      </c>
      <c r="D5" s="144" t="s">
        <v>154</v>
      </c>
      <c r="E5" s="145" t="s">
        <v>155</v>
      </c>
      <c r="F5" s="146" t="s">
        <v>156</v>
      </c>
      <c r="G5" s="143" t="s">
        <v>153</v>
      </c>
      <c r="H5" s="144" t="s">
        <v>154</v>
      </c>
      <c r="I5" s="145" t="s">
        <v>155</v>
      </c>
      <c r="J5" s="146" t="s">
        <v>156</v>
      </c>
      <c r="K5" s="143" t="s">
        <v>153</v>
      </c>
      <c r="L5" s="144" t="s">
        <v>154</v>
      </c>
      <c r="M5" s="145" t="s">
        <v>155</v>
      </c>
      <c r="N5" s="146" t="s">
        <v>156</v>
      </c>
      <c r="O5" s="147" t="s">
        <v>153</v>
      </c>
      <c r="P5" s="148" t="s">
        <v>154</v>
      </c>
      <c r="Q5" s="149" t="s">
        <v>155</v>
      </c>
      <c r="R5" s="150" t="s">
        <v>156</v>
      </c>
      <c r="S5" s="147" t="s">
        <v>153</v>
      </c>
      <c r="T5" s="148" t="s">
        <v>154</v>
      </c>
      <c r="U5" s="149" t="s">
        <v>155</v>
      </c>
      <c r="V5" s="150" t="s">
        <v>156</v>
      </c>
      <c r="W5" s="147" t="s">
        <v>153</v>
      </c>
      <c r="X5" s="148" t="s">
        <v>154</v>
      </c>
      <c r="Y5" s="149" t="s">
        <v>155</v>
      </c>
      <c r="Z5" s="150" t="s">
        <v>156</v>
      </c>
      <c r="AA5" s="147" t="s">
        <v>153</v>
      </c>
      <c r="AB5" s="148" t="s">
        <v>154</v>
      </c>
      <c r="AC5" s="149" t="s">
        <v>155</v>
      </c>
      <c r="AD5" s="150" t="s">
        <v>156</v>
      </c>
      <c r="AE5" s="147" t="s">
        <v>153</v>
      </c>
      <c r="AF5" s="148" t="s">
        <v>154</v>
      </c>
      <c r="AG5" s="149" t="s">
        <v>155</v>
      </c>
      <c r="AH5" s="150" t="s">
        <v>156</v>
      </c>
      <c r="AI5" s="147" t="s">
        <v>153</v>
      </c>
      <c r="AJ5" s="148" t="s">
        <v>154</v>
      </c>
      <c r="AK5" s="149" t="s">
        <v>155</v>
      </c>
      <c r="AL5" s="150" t="s">
        <v>156</v>
      </c>
      <c r="AM5" s="147" t="s">
        <v>153</v>
      </c>
      <c r="AN5" s="148" t="s">
        <v>154</v>
      </c>
      <c r="AO5" s="149" t="s">
        <v>155</v>
      </c>
      <c r="AP5" s="150" t="s">
        <v>156</v>
      </c>
      <c r="AQ5" s="147" t="s">
        <v>153</v>
      </c>
      <c r="AR5" s="148" t="s">
        <v>154</v>
      </c>
      <c r="AS5" s="149" t="s">
        <v>155</v>
      </c>
      <c r="AT5" s="150" t="s">
        <v>156</v>
      </c>
    </row>
    <row r="6" spans="1:46" x14ac:dyDescent="0.2">
      <c r="A6" s="151">
        <v>1</v>
      </c>
      <c r="B6" s="152" t="s">
        <v>97</v>
      </c>
      <c r="C6" s="153">
        <v>1429</v>
      </c>
      <c r="D6" s="154">
        <v>2266</v>
      </c>
      <c r="E6" s="155">
        <v>371</v>
      </c>
      <c r="F6" s="156">
        <v>710</v>
      </c>
      <c r="G6" s="153">
        <v>3536</v>
      </c>
      <c r="H6" s="154">
        <v>2220</v>
      </c>
      <c r="I6" s="155">
        <v>447</v>
      </c>
      <c r="J6" s="156">
        <v>852</v>
      </c>
      <c r="K6" s="153">
        <v>1697</v>
      </c>
      <c r="L6" s="154">
        <v>2463</v>
      </c>
      <c r="M6" s="155">
        <v>433</v>
      </c>
      <c r="N6" s="156">
        <v>802</v>
      </c>
      <c r="O6" s="157">
        <v>2053</v>
      </c>
      <c r="P6" s="158">
        <v>2473</v>
      </c>
      <c r="Q6" s="159">
        <v>414</v>
      </c>
      <c r="R6" s="160">
        <v>925</v>
      </c>
      <c r="S6" s="157">
        <v>2015.4906852189545</v>
      </c>
      <c r="T6" s="158">
        <v>2620.5366030863656</v>
      </c>
      <c r="U6" s="159">
        <v>458.51914698354057</v>
      </c>
      <c r="V6" s="160">
        <v>772.37659033078899</v>
      </c>
      <c r="W6" s="157">
        <v>1678</v>
      </c>
      <c r="X6" s="158">
        <v>2716</v>
      </c>
      <c r="Y6" s="159">
        <v>417</v>
      </c>
      <c r="Z6" s="160">
        <v>1045</v>
      </c>
      <c r="AA6" s="157">
        <v>1564</v>
      </c>
      <c r="AB6" s="158">
        <v>2526</v>
      </c>
      <c r="AC6" s="159">
        <v>476</v>
      </c>
      <c r="AD6" s="160">
        <v>920</v>
      </c>
      <c r="AE6" s="157">
        <v>1658</v>
      </c>
      <c r="AF6" s="158">
        <v>2650</v>
      </c>
      <c r="AG6" s="159">
        <v>557</v>
      </c>
      <c r="AH6" s="160">
        <v>1251</v>
      </c>
      <c r="AI6" s="157">
        <v>1838</v>
      </c>
      <c r="AJ6" s="158">
        <v>2731</v>
      </c>
      <c r="AK6" s="159">
        <v>564</v>
      </c>
      <c r="AL6" s="160">
        <v>1170</v>
      </c>
      <c r="AM6" s="157">
        <v>1603</v>
      </c>
      <c r="AN6" s="158">
        <v>3123</v>
      </c>
      <c r="AO6" s="159">
        <v>648</v>
      </c>
      <c r="AP6" s="160">
        <v>1272</v>
      </c>
      <c r="AQ6" s="157">
        <v>1174</v>
      </c>
      <c r="AR6" s="158">
        <v>2312</v>
      </c>
      <c r="AS6" s="159">
        <v>461</v>
      </c>
      <c r="AT6" s="160">
        <v>1054</v>
      </c>
    </row>
    <row r="7" spans="1:46" x14ac:dyDescent="0.2">
      <c r="A7" s="161">
        <v>2</v>
      </c>
      <c r="B7" s="162" t="s">
        <v>98</v>
      </c>
      <c r="C7" s="163">
        <v>417</v>
      </c>
      <c r="D7" s="164">
        <v>554</v>
      </c>
      <c r="E7" s="165">
        <v>73</v>
      </c>
      <c r="F7" s="166">
        <v>175</v>
      </c>
      <c r="G7" s="163">
        <v>462</v>
      </c>
      <c r="H7" s="164">
        <v>545</v>
      </c>
      <c r="I7" s="165">
        <v>93</v>
      </c>
      <c r="J7" s="166">
        <v>217</v>
      </c>
      <c r="K7" s="163">
        <v>445</v>
      </c>
      <c r="L7" s="164">
        <v>571</v>
      </c>
      <c r="M7" s="165">
        <v>111</v>
      </c>
      <c r="N7" s="166">
        <v>190</v>
      </c>
      <c r="O7" s="167">
        <v>404</v>
      </c>
      <c r="P7" s="168">
        <v>510</v>
      </c>
      <c r="Q7" s="169">
        <v>97</v>
      </c>
      <c r="R7" s="170">
        <v>209</v>
      </c>
      <c r="S7" s="167">
        <v>549.22619562593661</v>
      </c>
      <c r="T7" s="168">
        <v>645.91392879420494</v>
      </c>
      <c r="U7" s="169">
        <v>85.723144870835853</v>
      </c>
      <c r="V7" s="170">
        <v>200.13403837998308</v>
      </c>
      <c r="W7" s="167">
        <v>524</v>
      </c>
      <c r="X7" s="168">
        <v>710</v>
      </c>
      <c r="Y7" s="169">
        <v>91</v>
      </c>
      <c r="Z7" s="170">
        <v>238</v>
      </c>
      <c r="AA7" s="167">
        <v>535</v>
      </c>
      <c r="AB7" s="168">
        <v>568</v>
      </c>
      <c r="AC7" s="169">
        <v>138</v>
      </c>
      <c r="AD7" s="170">
        <v>234</v>
      </c>
      <c r="AE7" s="167">
        <v>585</v>
      </c>
      <c r="AF7" s="168">
        <v>634</v>
      </c>
      <c r="AG7" s="169">
        <v>90</v>
      </c>
      <c r="AH7" s="170">
        <v>291</v>
      </c>
      <c r="AI7" s="167">
        <v>581</v>
      </c>
      <c r="AJ7" s="168">
        <v>627</v>
      </c>
      <c r="AK7" s="169">
        <v>124</v>
      </c>
      <c r="AL7" s="170">
        <v>262</v>
      </c>
      <c r="AM7" s="167">
        <v>692</v>
      </c>
      <c r="AN7" s="168">
        <v>630</v>
      </c>
      <c r="AO7" s="169">
        <v>150</v>
      </c>
      <c r="AP7" s="170">
        <v>306</v>
      </c>
      <c r="AQ7" s="167">
        <v>535</v>
      </c>
      <c r="AR7" s="168">
        <v>545</v>
      </c>
      <c r="AS7" s="169">
        <v>92</v>
      </c>
      <c r="AT7" s="170">
        <v>184</v>
      </c>
    </row>
    <row r="8" spans="1:46" x14ac:dyDescent="0.2">
      <c r="A8" s="161">
        <v>3</v>
      </c>
      <c r="B8" s="162" t="s">
        <v>99</v>
      </c>
      <c r="C8" s="171">
        <v>2606</v>
      </c>
      <c r="D8" s="164">
        <v>6934</v>
      </c>
      <c r="E8" s="165">
        <v>700</v>
      </c>
      <c r="F8" s="166">
        <v>1178</v>
      </c>
      <c r="G8" s="171">
        <v>3083</v>
      </c>
      <c r="H8" s="164">
        <v>7389</v>
      </c>
      <c r="I8" s="165">
        <v>710</v>
      </c>
      <c r="J8" s="166">
        <v>1172</v>
      </c>
      <c r="K8" s="171">
        <v>3229</v>
      </c>
      <c r="L8" s="164">
        <v>7345</v>
      </c>
      <c r="M8" s="165">
        <v>808</v>
      </c>
      <c r="N8" s="166">
        <v>1134</v>
      </c>
      <c r="O8" s="167">
        <v>3315</v>
      </c>
      <c r="P8" s="168">
        <v>7606</v>
      </c>
      <c r="Q8" s="169">
        <v>901</v>
      </c>
      <c r="R8" s="170">
        <v>1358</v>
      </c>
      <c r="S8" s="167">
        <v>3589.4074962776731</v>
      </c>
      <c r="T8" s="168">
        <v>7901.4810394315782</v>
      </c>
      <c r="U8" s="169">
        <v>851.25076418248614</v>
      </c>
      <c r="V8" s="170">
        <v>1206.8384223918579</v>
      </c>
      <c r="W8" s="167">
        <v>4219</v>
      </c>
      <c r="X8" s="168">
        <v>8581</v>
      </c>
      <c r="Y8" s="169">
        <v>1023</v>
      </c>
      <c r="Z8" s="170">
        <v>1575</v>
      </c>
      <c r="AA8" s="167">
        <v>4604</v>
      </c>
      <c r="AB8" s="168">
        <v>8674</v>
      </c>
      <c r="AC8" s="169">
        <v>1173</v>
      </c>
      <c r="AD8" s="170">
        <v>1534</v>
      </c>
      <c r="AE8" s="167">
        <v>5963</v>
      </c>
      <c r="AF8" s="168">
        <v>9485</v>
      </c>
      <c r="AG8" s="169">
        <v>1679</v>
      </c>
      <c r="AH8" s="170">
        <v>1892</v>
      </c>
      <c r="AI8" s="167">
        <v>7281</v>
      </c>
      <c r="AJ8" s="168">
        <v>10886</v>
      </c>
      <c r="AK8" s="169">
        <v>1557</v>
      </c>
      <c r="AL8" s="170">
        <v>1940</v>
      </c>
      <c r="AM8" s="167">
        <v>8147</v>
      </c>
      <c r="AN8" s="168">
        <v>12849</v>
      </c>
      <c r="AO8" s="169">
        <v>1715</v>
      </c>
      <c r="AP8" s="170">
        <v>2339</v>
      </c>
      <c r="AQ8" s="167">
        <v>6759</v>
      </c>
      <c r="AR8" s="168">
        <v>9814</v>
      </c>
      <c r="AS8" s="169">
        <v>1141</v>
      </c>
      <c r="AT8" s="170">
        <v>1740</v>
      </c>
    </row>
    <row r="9" spans="1:46" x14ac:dyDescent="0.2">
      <c r="A9" s="161">
        <v>4</v>
      </c>
      <c r="B9" s="162" t="s">
        <v>100</v>
      </c>
      <c r="C9" s="171">
        <v>495</v>
      </c>
      <c r="D9" s="164">
        <v>880</v>
      </c>
      <c r="E9" s="165">
        <v>108</v>
      </c>
      <c r="F9" s="166">
        <v>195</v>
      </c>
      <c r="G9" s="171">
        <v>508</v>
      </c>
      <c r="H9" s="164">
        <v>935</v>
      </c>
      <c r="I9" s="165">
        <v>101</v>
      </c>
      <c r="J9" s="166">
        <v>185</v>
      </c>
      <c r="K9" s="171">
        <v>507</v>
      </c>
      <c r="L9" s="164">
        <v>863</v>
      </c>
      <c r="M9" s="165">
        <v>138</v>
      </c>
      <c r="N9" s="166">
        <v>193</v>
      </c>
      <c r="O9" s="167">
        <v>472</v>
      </c>
      <c r="P9" s="168">
        <v>856</v>
      </c>
      <c r="Q9" s="169">
        <v>113</v>
      </c>
      <c r="R9" s="170">
        <v>220</v>
      </c>
      <c r="S9" s="167">
        <v>591.0909873070425</v>
      </c>
      <c r="T9" s="168">
        <v>885.14130982909569</v>
      </c>
      <c r="U9" s="169">
        <v>128.58471730625376</v>
      </c>
      <c r="V9" s="170">
        <v>203.15113443596272</v>
      </c>
      <c r="W9" s="167">
        <v>583</v>
      </c>
      <c r="X9" s="168">
        <v>929</v>
      </c>
      <c r="Y9" s="169">
        <v>128</v>
      </c>
      <c r="Z9" s="170">
        <v>291</v>
      </c>
      <c r="AA9" s="167">
        <v>695</v>
      </c>
      <c r="AB9" s="168">
        <v>960</v>
      </c>
      <c r="AC9" s="169">
        <v>123</v>
      </c>
      <c r="AD9" s="170">
        <v>273</v>
      </c>
      <c r="AE9" s="167">
        <v>748</v>
      </c>
      <c r="AF9" s="168">
        <v>1044</v>
      </c>
      <c r="AG9" s="169">
        <v>202</v>
      </c>
      <c r="AH9" s="170">
        <v>342</v>
      </c>
      <c r="AI9" s="167">
        <v>761</v>
      </c>
      <c r="AJ9" s="168">
        <v>1076</v>
      </c>
      <c r="AK9" s="169">
        <v>212</v>
      </c>
      <c r="AL9" s="170">
        <v>336</v>
      </c>
      <c r="AM9" s="167">
        <v>895</v>
      </c>
      <c r="AN9" s="168">
        <v>1165</v>
      </c>
      <c r="AO9" s="169">
        <v>227</v>
      </c>
      <c r="AP9" s="170">
        <v>381</v>
      </c>
      <c r="AQ9" s="167">
        <v>812</v>
      </c>
      <c r="AR9" s="168">
        <v>981</v>
      </c>
      <c r="AS9" s="169">
        <v>149</v>
      </c>
      <c r="AT9" s="170">
        <v>240</v>
      </c>
    </row>
    <row r="10" spans="1:46" x14ac:dyDescent="0.2">
      <c r="A10" s="161">
        <v>5</v>
      </c>
      <c r="B10" s="162" t="s">
        <v>101</v>
      </c>
      <c r="C10" s="171">
        <v>3154</v>
      </c>
      <c r="D10" s="164">
        <v>9294</v>
      </c>
      <c r="E10" s="165">
        <v>1135</v>
      </c>
      <c r="F10" s="166">
        <v>1133</v>
      </c>
      <c r="G10" s="171">
        <v>3487</v>
      </c>
      <c r="H10" s="164">
        <v>9581</v>
      </c>
      <c r="I10" s="165">
        <v>1074</v>
      </c>
      <c r="J10" s="166">
        <v>1124</v>
      </c>
      <c r="K10" s="171">
        <v>3491</v>
      </c>
      <c r="L10" s="164">
        <v>9279</v>
      </c>
      <c r="M10" s="165">
        <v>989</v>
      </c>
      <c r="N10" s="166">
        <v>1223</v>
      </c>
      <c r="O10" s="167">
        <v>3729</v>
      </c>
      <c r="P10" s="168">
        <v>9778</v>
      </c>
      <c r="Q10" s="169">
        <v>1115</v>
      </c>
      <c r="R10" s="170">
        <v>1360</v>
      </c>
      <c r="S10" s="167">
        <v>3877.4771342738541</v>
      </c>
      <c r="T10" s="168">
        <v>9605.9761293051743</v>
      </c>
      <c r="U10" s="169">
        <v>1344.6572375669482</v>
      </c>
      <c r="V10" s="170">
        <v>1324.5051685750639</v>
      </c>
      <c r="W10" s="167">
        <v>4048</v>
      </c>
      <c r="X10" s="168">
        <v>10363</v>
      </c>
      <c r="Y10" s="169">
        <v>1411</v>
      </c>
      <c r="Z10" s="170">
        <v>1779</v>
      </c>
      <c r="AA10" s="167">
        <v>4270</v>
      </c>
      <c r="AB10" s="168">
        <v>10452</v>
      </c>
      <c r="AC10" s="169">
        <v>1598</v>
      </c>
      <c r="AD10" s="170">
        <v>1591</v>
      </c>
      <c r="AE10" s="167">
        <v>4997</v>
      </c>
      <c r="AF10" s="168">
        <v>11350</v>
      </c>
      <c r="AG10" s="169">
        <v>1357</v>
      </c>
      <c r="AH10" s="170">
        <v>1972</v>
      </c>
      <c r="AI10" s="167">
        <v>6045</v>
      </c>
      <c r="AJ10" s="168">
        <v>12371</v>
      </c>
      <c r="AK10" s="169">
        <v>1603</v>
      </c>
      <c r="AL10" s="170">
        <v>2003</v>
      </c>
      <c r="AM10" s="167">
        <v>6899</v>
      </c>
      <c r="AN10" s="168">
        <v>15268</v>
      </c>
      <c r="AO10" s="169">
        <v>1748</v>
      </c>
      <c r="AP10" s="170">
        <v>2185</v>
      </c>
      <c r="AQ10" s="167">
        <v>5470</v>
      </c>
      <c r="AR10" s="168">
        <v>12185</v>
      </c>
      <c r="AS10" s="169">
        <v>1254</v>
      </c>
      <c r="AT10" s="170">
        <v>1860</v>
      </c>
    </row>
    <row r="11" spans="1:46" x14ac:dyDescent="0.2">
      <c r="A11" s="161">
        <v>6</v>
      </c>
      <c r="B11" s="162" t="s">
        <v>102</v>
      </c>
      <c r="C11" s="171">
        <v>1062</v>
      </c>
      <c r="D11" s="164">
        <v>1660</v>
      </c>
      <c r="E11" s="165">
        <v>310</v>
      </c>
      <c r="F11" s="166">
        <v>631</v>
      </c>
      <c r="G11" s="171">
        <v>1073</v>
      </c>
      <c r="H11" s="164">
        <v>1640</v>
      </c>
      <c r="I11" s="165">
        <v>252</v>
      </c>
      <c r="J11" s="166">
        <v>764</v>
      </c>
      <c r="K11" s="171">
        <v>1041</v>
      </c>
      <c r="L11" s="164">
        <v>1404</v>
      </c>
      <c r="M11" s="165">
        <v>326</v>
      </c>
      <c r="N11" s="166">
        <v>713</v>
      </c>
      <c r="O11" s="167">
        <v>1110</v>
      </c>
      <c r="P11" s="168">
        <v>1515</v>
      </c>
      <c r="Q11" s="169">
        <v>317</v>
      </c>
      <c r="R11" s="170">
        <v>789</v>
      </c>
      <c r="S11" s="167">
        <v>1306.7795689030906</v>
      </c>
      <c r="T11" s="168">
        <v>1620.7655065113847</v>
      </c>
      <c r="U11" s="169">
        <v>336.91189495747113</v>
      </c>
      <c r="V11" s="170">
        <v>710.02327184054298</v>
      </c>
      <c r="W11" s="167">
        <v>1293</v>
      </c>
      <c r="X11" s="168">
        <v>1633</v>
      </c>
      <c r="Y11" s="169">
        <v>308</v>
      </c>
      <c r="Z11" s="170">
        <v>783</v>
      </c>
      <c r="AA11" s="167">
        <v>1402</v>
      </c>
      <c r="AB11" s="168">
        <v>1688</v>
      </c>
      <c r="AC11" s="169">
        <v>345</v>
      </c>
      <c r="AD11" s="170">
        <v>708</v>
      </c>
      <c r="AE11" s="167">
        <v>1681</v>
      </c>
      <c r="AF11" s="168">
        <v>1813</v>
      </c>
      <c r="AG11" s="169">
        <v>378</v>
      </c>
      <c r="AH11" s="170">
        <v>965</v>
      </c>
      <c r="AI11" s="167">
        <v>1883</v>
      </c>
      <c r="AJ11" s="168">
        <v>1852</v>
      </c>
      <c r="AK11" s="169">
        <v>419</v>
      </c>
      <c r="AL11" s="170">
        <v>978</v>
      </c>
      <c r="AM11" s="167">
        <v>2139</v>
      </c>
      <c r="AN11" s="168">
        <v>1802</v>
      </c>
      <c r="AO11" s="169">
        <v>400</v>
      </c>
      <c r="AP11" s="170">
        <v>963</v>
      </c>
      <c r="AQ11" s="167">
        <v>1485</v>
      </c>
      <c r="AR11" s="168">
        <v>1388</v>
      </c>
      <c r="AS11" s="169">
        <v>335</v>
      </c>
      <c r="AT11" s="170">
        <v>722</v>
      </c>
    </row>
    <row r="12" spans="1:46" x14ac:dyDescent="0.2">
      <c r="A12" s="161">
        <v>7</v>
      </c>
      <c r="B12" s="162" t="s">
        <v>103</v>
      </c>
      <c r="C12" s="171">
        <v>1466</v>
      </c>
      <c r="D12" s="164">
        <v>2340</v>
      </c>
      <c r="E12" s="165">
        <v>599</v>
      </c>
      <c r="F12" s="166">
        <v>1290</v>
      </c>
      <c r="G12" s="171">
        <v>1559</v>
      </c>
      <c r="H12" s="164">
        <v>2215</v>
      </c>
      <c r="I12" s="165">
        <v>558</v>
      </c>
      <c r="J12" s="166">
        <v>1373</v>
      </c>
      <c r="K12" s="171">
        <v>1661</v>
      </c>
      <c r="L12" s="164">
        <v>2325</v>
      </c>
      <c r="M12" s="165">
        <v>611</v>
      </c>
      <c r="N12" s="166">
        <v>1382</v>
      </c>
      <c r="O12" s="167">
        <v>1689</v>
      </c>
      <c r="P12" s="168">
        <v>2418</v>
      </c>
      <c r="Q12" s="169">
        <v>576</v>
      </c>
      <c r="R12" s="170">
        <v>1625</v>
      </c>
      <c r="S12" s="167">
        <v>1732.4049509943336</v>
      </c>
      <c r="T12" s="168">
        <v>2359.3800454566099</v>
      </c>
      <c r="U12" s="169">
        <v>619.99762918209183</v>
      </c>
      <c r="V12" s="170">
        <v>1478.3770674300258</v>
      </c>
      <c r="W12" s="167">
        <v>1978</v>
      </c>
      <c r="X12" s="168">
        <v>2580</v>
      </c>
      <c r="Y12" s="169">
        <v>685</v>
      </c>
      <c r="Z12" s="170">
        <v>1752</v>
      </c>
      <c r="AA12" s="167">
        <v>2157</v>
      </c>
      <c r="AB12" s="168">
        <v>2656</v>
      </c>
      <c r="AC12" s="169">
        <v>864</v>
      </c>
      <c r="AD12" s="170">
        <v>1517</v>
      </c>
      <c r="AE12" s="167">
        <v>2638</v>
      </c>
      <c r="AF12" s="168">
        <v>2852</v>
      </c>
      <c r="AG12" s="169">
        <v>806</v>
      </c>
      <c r="AH12" s="170">
        <v>1958</v>
      </c>
      <c r="AI12" s="167">
        <v>3183</v>
      </c>
      <c r="AJ12" s="168">
        <v>3083</v>
      </c>
      <c r="AK12" s="169">
        <v>861</v>
      </c>
      <c r="AL12" s="170">
        <v>2150</v>
      </c>
      <c r="AM12" s="167">
        <v>3471</v>
      </c>
      <c r="AN12" s="168">
        <v>2965</v>
      </c>
      <c r="AO12" s="169">
        <v>765</v>
      </c>
      <c r="AP12" s="170">
        <v>2165</v>
      </c>
      <c r="AQ12" s="167">
        <v>2261</v>
      </c>
      <c r="AR12" s="168">
        <v>2156</v>
      </c>
      <c r="AS12" s="169">
        <v>557</v>
      </c>
      <c r="AT12" s="170">
        <v>1730</v>
      </c>
    </row>
    <row r="13" spans="1:46" x14ac:dyDescent="0.2">
      <c r="A13" s="161">
        <v>8</v>
      </c>
      <c r="B13" s="162" t="s">
        <v>104</v>
      </c>
      <c r="C13" s="171">
        <v>495</v>
      </c>
      <c r="D13" s="164">
        <v>1080</v>
      </c>
      <c r="E13" s="165">
        <v>146</v>
      </c>
      <c r="F13" s="166">
        <v>265</v>
      </c>
      <c r="G13" s="171">
        <v>553</v>
      </c>
      <c r="H13" s="164">
        <v>1064</v>
      </c>
      <c r="I13" s="165">
        <v>104</v>
      </c>
      <c r="J13" s="166">
        <v>282</v>
      </c>
      <c r="K13" s="171">
        <v>624</v>
      </c>
      <c r="L13" s="164">
        <v>1081</v>
      </c>
      <c r="M13" s="165">
        <v>131</v>
      </c>
      <c r="N13" s="166">
        <v>273</v>
      </c>
      <c r="O13" s="167">
        <v>627</v>
      </c>
      <c r="P13" s="168">
        <v>1179</v>
      </c>
      <c r="Q13" s="169">
        <v>128</v>
      </c>
      <c r="R13" s="170">
        <v>369</v>
      </c>
      <c r="S13" s="167">
        <v>721.66926612192037</v>
      </c>
      <c r="T13" s="168">
        <v>1280.8632692909775</v>
      </c>
      <c r="U13" s="169">
        <v>173.43985125029579</v>
      </c>
      <c r="V13" s="170">
        <v>304.72670165394408</v>
      </c>
      <c r="W13" s="167">
        <v>899</v>
      </c>
      <c r="X13" s="168">
        <v>1487</v>
      </c>
      <c r="Y13" s="169">
        <v>183</v>
      </c>
      <c r="Z13" s="170">
        <v>343</v>
      </c>
      <c r="AA13" s="167">
        <v>1378</v>
      </c>
      <c r="AB13" s="168">
        <v>1488</v>
      </c>
      <c r="AC13" s="169">
        <v>189</v>
      </c>
      <c r="AD13" s="170">
        <v>346</v>
      </c>
      <c r="AE13" s="167">
        <v>1980</v>
      </c>
      <c r="AF13" s="168">
        <v>1747</v>
      </c>
      <c r="AG13" s="169">
        <v>218</v>
      </c>
      <c r="AH13" s="170">
        <v>473</v>
      </c>
      <c r="AI13" s="167">
        <v>2453</v>
      </c>
      <c r="AJ13" s="168">
        <v>1879</v>
      </c>
      <c r="AK13" s="169">
        <v>222</v>
      </c>
      <c r="AL13" s="170">
        <v>472</v>
      </c>
      <c r="AM13" s="167">
        <v>2772</v>
      </c>
      <c r="AN13" s="168">
        <v>1805</v>
      </c>
      <c r="AO13" s="169">
        <v>278</v>
      </c>
      <c r="AP13" s="170">
        <v>487</v>
      </c>
      <c r="AQ13" s="167">
        <v>1915</v>
      </c>
      <c r="AR13" s="168">
        <v>1441</v>
      </c>
      <c r="AS13" s="169">
        <v>161</v>
      </c>
      <c r="AT13" s="170">
        <v>360</v>
      </c>
    </row>
    <row r="14" spans="1:46" x14ac:dyDescent="0.2">
      <c r="A14" s="161">
        <v>9</v>
      </c>
      <c r="B14" s="162" t="s">
        <v>105</v>
      </c>
      <c r="C14" s="171">
        <v>11237</v>
      </c>
      <c r="D14" s="164">
        <v>20859</v>
      </c>
      <c r="E14" s="165">
        <v>3152</v>
      </c>
      <c r="F14" s="166">
        <v>3426</v>
      </c>
      <c r="G14" s="171">
        <v>13084</v>
      </c>
      <c r="H14" s="164">
        <v>22632</v>
      </c>
      <c r="I14" s="165">
        <v>3088</v>
      </c>
      <c r="J14" s="166">
        <v>3985</v>
      </c>
      <c r="K14" s="171">
        <v>13641</v>
      </c>
      <c r="L14" s="164">
        <v>24613</v>
      </c>
      <c r="M14" s="165">
        <v>3345</v>
      </c>
      <c r="N14" s="166">
        <v>3963</v>
      </c>
      <c r="O14" s="167">
        <v>14234</v>
      </c>
      <c r="P14" s="168">
        <v>24894</v>
      </c>
      <c r="Q14" s="169">
        <v>3809</v>
      </c>
      <c r="R14" s="170">
        <v>4944</v>
      </c>
      <c r="S14" s="167">
        <v>15726.209960781129</v>
      </c>
      <c r="T14" s="168">
        <v>26678.836889161877</v>
      </c>
      <c r="U14" s="169">
        <v>4104.7431462570003</v>
      </c>
      <c r="V14" s="170">
        <v>4363.7265956318925</v>
      </c>
      <c r="W14" s="167">
        <v>18175</v>
      </c>
      <c r="X14" s="168">
        <v>29043</v>
      </c>
      <c r="Y14" s="169">
        <v>4547</v>
      </c>
      <c r="Z14" s="170">
        <v>5419</v>
      </c>
      <c r="AA14" s="167">
        <v>20769</v>
      </c>
      <c r="AB14" s="168">
        <v>27888</v>
      </c>
      <c r="AC14" s="169">
        <v>4840</v>
      </c>
      <c r="AD14" s="170">
        <v>5450</v>
      </c>
      <c r="AE14" s="167">
        <v>25493</v>
      </c>
      <c r="AF14" s="168">
        <v>28293</v>
      </c>
      <c r="AG14" s="169">
        <v>4747</v>
      </c>
      <c r="AH14" s="170">
        <v>6848</v>
      </c>
      <c r="AI14" s="167">
        <v>26921</v>
      </c>
      <c r="AJ14" s="168">
        <v>29885</v>
      </c>
      <c r="AK14" s="169">
        <v>5601</v>
      </c>
      <c r="AL14" s="170">
        <v>6935</v>
      </c>
      <c r="AM14" s="167">
        <v>26332</v>
      </c>
      <c r="AN14" s="168">
        <v>28276</v>
      </c>
      <c r="AO14" s="169">
        <v>5155</v>
      </c>
      <c r="AP14" s="170">
        <v>7590</v>
      </c>
      <c r="AQ14" s="167">
        <v>16084</v>
      </c>
      <c r="AR14" s="168">
        <v>20761</v>
      </c>
      <c r="AS14" s="169">
        <v>3968</v>
      </c>
      <c r="AT14" s="170">
        <v>5731</v>
      </c>
    </row>
    <row r="15" spans="1:46" x14ac:dyDescent="0.2">
      <c r="A15" s="161">
        <v>10</v>
      </c>
      <c r="B15" s="162" t="s">
        <v>106</v>
      </c>
      <c r="C15" s="171">
        <v>1477</v>
      </c>
      <c r="D15" s="164">
        <v>3886</v>
      </c>
      <c r="E15" s="165">
        <v>670</v>
      </c>
      <c r="F15" s="166">
        <v>797</v>
      </c>
      <c r="G15" s="171">
        <v>1490</v>
      </c>
      <c r="H15" s="164">
        <v>3979</v>
      </c>
      <c r="I15" s="165">
        <v>575</v>
      </c>
      <c r="J15" s="166">
        <v>896</v>
      </c>
      <c r="K15" s="171">
        <v>1676</v>
      </c>
      <c r="L15" s="164">
        <v>4170</v>
      </c>
      <c r="M15" s="165">
        <v>565</v>
      </c>
      <c r="N15" s="166">
        <v>839</v>
      </c>
      <c r="O15" s="167">
        <v>1624</v>
      </c>
      <c r="P15" s="168">
        <v>4085</v>
      </c>
      <c r="Q15" s="169">
        <v>531</v>
      </c>
      <c r="R15" s="170">
        <v>1072</v>
      </c>
      <c r="S15" s="167">
        <v>1663.6270789468026</v>
      </c>
      <c r="T15" s="168">
        <v>4133.6497881320493</v>
      </c>
      <c r="U15" s="169">
        <v>619.00084842777983</v>
      </c>
      <c r="V15" s="170">
        <v>896.07752862595441</v>
      </c>
      <c r="W15" s="167">
        <v>1937</v>
      </c>
      <c r="X15" s="168">
        <v>4506</v>
      </c>
      <c r="Y15" s="169">
        <v>668</v>
      </c>
      <c r="Z15" s="170">
        <v>1236</v>
      </c>
      <c r="AA15" s="167">
        <v>2240</v>
      </c>
      <c r="AB15" s="168">
        <v>4673</v>
      </c>
      <c r="AC15" s="169">
        <v>788</v>
      </c>
      <c r="AD15" s="170">
        <v>1214</v>
      </c>
      <c r="AE15" s="167">
        <v>2964</v>
      </c>
      <c r="AF15" s="168">
        <v>5026</v>
      </c>
      <c r="AG15" s="169">
        <v>787</v>
      </c>
      <c r="AH15" s="170">
        <v>1460</v>
      </c>
      <c r="AI15" s="167">
        <v>3547</v>
      </c>
      <c r="AJ15" s="168">
        <v>5647</v>
      </c>
      <c r="AK15" s="169">
        <v>873</v>
      </c>
      <c r="AL15" s="170">
        <v>1459</v>
      </c>
      <c r="AM15" s="167">
        <v>3861</v>
      </c>
      <c r="AN15" s="168">
        <v>5667</v>
      </c>
      <c r="AO15" s="169">
        <v>856</v>
      </c>
      <c r="AP15" s="170">
        <v>1589</v>
      </c>
      <c r="AQ15" s="167">
        <v>3929</v>
      </c>
      <c r="AR15" s="168">
        <v>5328</v>
      </c>
      <c r="AS15" s="169">
        <v>788</v>
      </c>
      <c r="AT15" s="170">
        <v>1293</v>
      </c>
    </row>
    <row r="16" spans="1:46" x14ac:dyDescent="0.2">
      <c r="A16" s="161">
        <v>11</v>
      </c>
      <c r="B16" s="162" t="s">
        <v>107</v>
      </c>
      <c r="C16" s="171">
        <v>1632</v>
      </c>
      <c r="D16" s="164">
        <v>3157</v>
      </c>
      <c r="E16" s="165">
        <v>564</v>
      </c>
      <c r="F16" s="166">
        <v>903</v>
      </c>
      <c r="G16" s="171">
        <v>1732</v>
      </c>
      <c r="H16" s="164">
        <v>3106</v>
      </c>
      <c r="I16" s="165">
        <v>503</v>
      </c>
      <c r="J16" s="166">
        <v>972</v>
      </c>
      <c r="K16" s="171">
        <v>1816</v>
      </c>
      <c r="L16" s="164">
        <v>3083</v>
      </c>
      <c r="M16" s="165">
        <v>505</v>
      </c>
      <c r="N16" s="166">
        <v>983</v>
      </c>
      <c r="O16" s="167">
        <v>1881</v>
      </c>
      <c r="P16" s="168">
        <v>3223</v>
      </c>
      <c r="Q16" s="169">
        <v>490</v>
      </c>
      <c r="R16" s="170">
        <v>1109</v>
      </c>
      <c r="S16" s="167">
        <v>2236.7760126762282</v>
      </c>
      <c r="T16" s="168">
        <v>3566.4815389284959</v>
      </c>
      <c r="U16" s="169">
        <v>525.30345752244762</v>
      </c>
      <c r="V16" s="170">
        <v>950.38525763358803</v>
      </c>
      <c r="W16" s="167">
        <v>2684</v>
      </c>
      <c r="X16" s="168">
        <v>3792</v>
      </c>
      <c r="Y16" s="169">
        <v>521</v>
      </c>
      <c r="Z16" s="170">
        <v>1161</v>
      </c>
      <c r="AA16" s="167">
        <v>3752</v>
      </c>
      <c r="AB16" s="168">
        <v>3989</v>
      </c>
      <c r="AC16" s="169">
        <v>747</v>
      </c>
      <c r="AD16" s="170">
        <v>1097</v>
      </c>
      <c r="AE16" s="167">
        <v>5717</v>
      </c>
      <c r="AF16" s="168">
        <v>4575</v>
      </c>
      <c r="AG16" s="169">
        <v>673</v>
      </c>
      <c r="AH16" s="170">
        <v>1431</v>
      </c>
      <c r="AI16" s="167">
        <v>6434</v>
      </c>
      <c r="AJ16" s="168">
        <v>4639</v>
      </c>
      <c r="AK16" s="169">
        <v>747</v>
      </c>
      <c r="AL16" s="170">
        <v>1381</v>
      </c>
      <c r="AM16" s="167">
        <v>7315</v>
      </c>
      <c r="AN16" s="168">
        <v>4322</v>
      </c>
      <c r="AO16" s="169">
        <v>740</v>
      </c>
      <c r="AP16" s="170">
        <v>1385</v>
      </c>
      <c r="AQ16" s="167">
        <v>4720</v>
      </c>
      <c r="AR16" s="168">
        <v>3533</v>
      </c>
      <c r="AS16" s="169">
        <v>535</v>
      </c>
      <c r="AT16" s="170">
        <v>1074</v>
      </c>
    </row>
    <row r="17" spans="1:46" x14ac:dyDescent="0.2">
      <c r="A17" s="161">
        <v>12</v>
      </c>
      <c r="B17" s="162" t="s">
        <v>108</v>
      </c>
      <c r="C17" s="171">
        <v>1239</v>
      </c>
      <c r="D17" s="164">
        <v>2149</v>
      </c>
      <c r="E17" s="165">
        <v>392</v>
      </c>
      <c r="F17" s="166">
        <v>694</v>
      </c>
      <c r="G17" s="171">
        <v>1398</v>
      </c>
      <c r="H17" s="164">
        <v>2117</v>
      </c>
      <c r="I17" s="165">
        <v>431</v>
      </c>
      <c r="J17" s="166">
        <v>852</v>
      </c>
      <c r="K17" s="171">
        <v>1409</v>
      </c>
      <c r="L17" s="164">
        <v>2235</v>
      </c>
      <c r="M17" s="165">
        <v>412</v>
      </c>
      <c r="N17" s="166">
        <v>819</v>
      </c>
      <c r="O17" s="167">
        <v>1445</v>
      </c>
      <c r="P17" s="168">
        <v>2286</v>
      </c>
      <c r="Q17" s="169">
        <v>364</v>
      </c>
      <c r="R17" s="170">
        <v>940</v>
      </c>
      <c r="S17" s="167">
        <v>1514.109965799996</v>
      </c>
      <c r="T17" s="168">
        <v>2544.7812657586501</v>
      </c>
      <c r="U17" s="169">
        <v>461.50948924647673</v>
      </c>
      <c r="V17" s="170">
        <v>781.42787849872786</v>
      </c>
      <c r="W17" s="167">
        <v>2010</v>
      </c>
      <c r="X17" s="168">
        <v>2666</v>
      </c>
      <c r="Y17" s="169">
        <v>483</v>
      </c>
      <c r="Z17" s="170">
        <v>1044</v>
      </c>
      <c r="AA17" s="167">
        <v>2344</v>
      </c>
      <c r="AB17" s="168">
        <v>3034</v>
      </c>
      <c r="AC17" s="169">
        <v>554</v>
      </c>
      <c r="AD17" s="170">
        <v>1044</v>
      </c>
      <c r="AE17" s="167">
        <v>2841</v>
      </c>
      <c r="AF17" s="168">
        <v>3010</v>
      </c>
      <c r="AG17" s="169">
        <v>589</v>
      </c>
      <c r="AH17" s="170">
        <v>1288</v>
      </c>
      <c r="AI17" s="167">
        <v>3208</v>
      </c>
      <c r="AJ17" s="168">
        <v>3172</v>
      </c>
      <c r="AK17" s="169">
        <v>650</v>
      </c>
      <c r="AL17" s="170">
        <v>1393</v>
      </c>
      <c r="AM17" s="167">
        <v>3557</v>
      </c>
      <c r="AN17" s="168">
        <v>3036</v>
      </c>
      <c r="AO17" s="169">
        <v>572</v>
      </c>
      <c r="AP17" s="170">
        <v>1351</v>
      </c>
      <c r="AQ17" s="167">
        <v>2131</v>
      </c>
      <c r="AR17" s="168">
        <v>2210</v>
      </c>
      <c r="AS17" s="169">
        <v>388</v>
      </c>
      <c r="AT17" s="170">
        <v>1046</v>
      </c>
    </row>
    <row r="18" spans="1:46" x14ac:dyDescent="0.2">
      <c r="A18" s="161">
        <v>13</v>
      </c>
      <c r="B18" s="162" t="s">
        <v>109</v>
      </c>
      <c r="C18" s="171">
        <v>338</v>
      </c>
      <c r="D18" s="164">
        <v>363</v>
      </c>
      <c r="E18" s="165">
        <v>18</v>
      </c>
      <c r="F18" s="166">
        <v>64</v>
      </c>
      <c r="G18" s="171">
        <v>344</v>
      </c>
      <c r="H18" s="164">
        <v>330</v>
      </c>
      <c r="I18" s="165">
        <v>31</v>
      </c>
      <c r="J18" s="166">
        <v>51</v>
      </c>
      <c r="K18" s="171">
        <v>357</v>
      </c>
      <c r="L18" s="164">
        <v>423</v>
      </c>
      <c r="M18" s="165">
        <v>27</v>
      </c>
      <c r="N18" s="166">
        <v>46</v>
      </c>
      <c r="O18" s="167">
        <v>418</v>
      </c>
      <c r="P18" s="168">
        <v>484</v>
      </c>
      <c r="Q18" s="169">
        <v>21</v>
      </c>
      <c r="R18" s="170">
        <v>58</v>
      </c>
      <c r="S18" s="167">
        <v>495.40003489308623</v>
      </c>
      <c r="T18" s="168">
        <v>523.3098960138235</v>
      </c>
      <c r="U18" s="169">
        <v>28.906641875049296</v>
      </c>
      <c r="V18" s="170">
        <v>74.421702714164567</v>
      </c>
      <c r="W18" s="167">
        <v>514</v>
      </c>
      <c r="X18" s="168">
        <v>693</v>
      </c>
      <c r="Y18" s="169">
        <v>34</v>
      </c>
      <c r="Z18" s="170">
        <v>54</v>
      </c>
      <c r="AA18" s="167">
        <v>617</v>
      </c>
      <c r="AB18" s="168">
        <v>647</v>
      </c>
      <c r="AC18" s="169">
        <v>50</v>
      </c>
      <c r="AD18" s="170">
        <v>56</v>
      </c>
      <c r="AE18" s="167">
        <v>675</v>
      </c>
      <c r="AF18" s="168">
        <v>802</v>
      </c>
      <c r="AG18" s="169">
        <v>57</v>
      </c>
      <c r="AH18" s="170">
        <v>65</v>
      </c>
      <c r="AI18" s="167">
        <v>650</v>
      </c>
      <c r="AJ18" s="168">
        <v>758</v>
      </c>
      <c r="AK18" s="169">
        <v>38</v>
      </c>
      <c r="AL18" s="170">
        <v>103</v>
      </c>
      <c r="AM18" s="167">
        <v>530</v>
      </c>
      <c r="AN18" s="168">
        <v>661</v>
      </c>
      <c r="AO18" s="169">
        <v>36</v>
      </c>
      <c r="AP18" s="170">
        <v>66</v>
      </c>
      <c r="AQ18" s="167">
        <v>383</v>
      </c>
      <c r="AR18" s="168">
        <v>472</v>
      </c>
      <c r="AS18" s="169">
        <v>18</v>
      </c>
      <c r="AT18" s="170">
        <v>56</v>
      </c>
    </row>
    <row r="19" spans="1:46" x14ac:dyDescent="0.2">
      <c r="A19" s="161">
        <v>14</v>
      </c>
      <c r="B19" s="162" t="s">
        <v>110</v>
      </c>
      <c r="C19" s="171">
        <v>1409</v>
      </c>
      <c r="D19" s="164">
        <v>2934</v>
      </c>
      <c r="E19" s="165">
        <v>297</v>
      </c>
      <c r="F19" s="166">
        <v>599</v>
      </c>
      <c r="G19" s="171">
        <v>1677</v>
      </c>
      <c r="H19" s="164">
        <v>3086</v>
      </c>
      <c r="I19" s="165">
        <v>313</v>
      </c>
      <c r="J19" s="166">
        <v>761</v>
      </c>
      <c r="K19" s="171">
        <v>1736</v>
      </c>
      <c r="L19" s="164">
        <v>3034</v>
      </c>
      <c r="M19" s="165">
        <v>369</v>
      </c>
      <c r="N19" s="166">
        <v>755</v>
      </c>
      <c r="O19" s="167">
        <v>1864</v>
      </c>
      <c r="P19" s="168">
        <v>3119</v>
      </c>
      <c r="Q19" s="169">
        <v>434</v>
      </c>
      <c r="R19" s="170">
        <v>848</v>
      </c>
      <c r="S19" s="167">
        <v>1955.6838399602318</v>
      </c>
      <c r="T19" s="168">
        <v>3200.6630020959756</v>
      </c>
      <c r="U19" s="169">
        <v>502.37750017327051</v>
      </c>
      <c r="V19" s="170">
        <v>812.60453774385087</v>
      </c>
      <c r="W19" s="167">
        <v>2512</v>
      </c>
      <c r="X19" s="168">
        <v>3301</v>
      </c>
      <c r="Y19" s="169">
        <v>610</v>
      </c>
      <c r="Z19" s="170">
        <v>864</v>
      </c>
      <c r="AA19" s="167">
        <v>3299</v>
      </c>
      <c r="AB19" s="168">
        <v>3187</v>
      </c>
      <c r="AC19" s="169">
        <v>771</v>
      </c>
      <c r="AD19" s="170">
        <v>839</v>
      </c>
      <c r="AE19" s="167">
        <v>4153</v>
      </c>
      <c r="AF19" s="168">
        <v>3161</v>
      </c>
      <c r="AG19" s="169">
        <v>786</v>
      </c>
      <c r="AH19" s="170">
        <v>926</v>
      </c>
      <c r="AI19" s="167">
        <v>4115</v>
      </c>
      <c r="AJ19" s="168">
        <v>3387</v>
      </c>
      <c r="AK19" s="169">
        <v>503</v>
      </c>
      <c r="AL19" s="170">
        <v>846</v>
      </c>
      <c r="AM19" s="167">
        <v>5302</v>
      </c>
      <c r="AN19" s="168">
        <v>3311</v>
      </c>
      <c r="AO19" s="169">
        <v>490</v>
      </c>
      <c r="AP19" s="170">
        <v>1012</v>
      </c>
      <c r="AQ19" s="167">
        <v>3016</v>
      </c>
      <c r="AR19" s="168">
        <v>2378</v>
      </c>
      <c r="AS19" s="169">
        <v>390</v>
      </c>
      <c r="AT19" s="170">
        <v>703</v>
      </c>
    </row>
    <row r="20" spans="1:46" x14ac:dyDescent="0.2">
      <c r="A20" s="161">
        <v>15</v>
      </c>
      <c r="B20" s="162" t="s">
        <v>111</v>
      </c>
      <c r="C20" s="171">
        <v>266</v>
      </c>
      <c r="D20" s="164">
        <v>289</v>
      </c>
      <c r="E20" s="165">
        <v>20</v>
      </c>
      <c r="F20" s="166">
        <v>42</v>
      </c>
      <c r="G20" s="171">
        <v>289</v>
      </c>
      <c r="H20" s="164">
        <v>295</v>
      </c>
      <c r="I20" s="165">
        <v>29</v>
      </c>
      <c r="J20" s="166">
        <v>67</v>
      </c>
      <c r="K20" s="171">
        <v>287</v>
      </c>
      <c r="L20" s="164">
        <v>269</v>
      </c>
      <c r="M20" s="165">
        <v>30</v>
      </c>
      <c r="N20" s="166">
        <v>69</v>
      </c>
      <c r="O20" s="167">
        <v>317</v>
      </c>
      <c r="P20" s="168">
        <v>269</v>
      </c>
      <c r="Q20" s="169">
        <v>32</v>
      </c>
      <c r="R20" s="170">
        <v>108</v>
      </c>
      <c r="S20" s="167">
        <v>347.87648325490363</v>
      </c>
      <c r="T20" s="168">
        <v>267.13724215562797</v>
      </c>
      <c r="U20" s="169">
        <v>40.868010926793836</v>
      </c>
      <c r="V20" s="170">
        <v>55.313427692960147</v>
      </c>
      <c r="W20" s="167">
        <v>318</v>
      </c>
      <c r="X20" s="168">
        <v>330</v>
      </c>
      <c r="Y20" s="169">
        <v>46</v>
      </c>
      <c r="Z20" s="170">
        <v>76</v>
      </c>
      <c r="AA20" s="167">
        <v>372</v>
      </c>
      <c r="AB20" s="168">
        <v>269</v>
      </c>
      <c r="AC20" s="169">
        <v>47</v>
      </c>
      <c r="AD20" s="170">
        <v>66</v>
      </c>
      <c r="AE20" s="167">
        <v>460</v>
      </c>
      <c r="AF20" s="168">
        <v>320</v>
      </c>
      <c r="AG20" s="169">
        <v>42</v>
      </c>
      <c r="AH20" s="170">
        <v>119</v>
      </c>
      <c r="AI20" s="167">
        <v>455</v>
      </c>
      <c r="AJ20" s="168">
        <v>305</v>
      </c>
      <c r="AK20" s="169">
        <v>66</v>
      </c>
      <c r="AL20" s="170">
        <v>95</v>
      </c>
      <c r="AM20" s="167">
        <v>566</v>
      </c>
      <c r="AN20" s="168">
        <v>360</v>
      </c>
      <c r="AO20" s="169">
        <v>54</v>
      </c>
      <c r="AP20" s="170">
        <v>121</v>
      </c>
      <c r="AQ20" s="167">
        <v>373</v>
      </c>
      <c r="AR20" s="168">
        <v>235</v>
      </c>
      <c r="AS20" s="169">
        <v>31</v>
      </c>
      <c r="AT20" s="170">
        <v>84</v>
      </c>
    </row>
    <row r="21" spans="1:46" x14ac:dyDescent="0.2">
      <c r="A21" s="161">
        <v>16</v>
      </c>
      <c r="B21" s="162" t="s">
        <v>112</v>
      </c>
      <c r="C21" s="171">
        <v>4995</v>
      </c>
      <c r="D21" s="164">
        <v>8296</v>
      </c>
      <c r="E21" s="165">
        <v>870</v>
      </c>
      <c r="F21" s="166">
        <v>1137</v>
      </c>
      <c r="G21" s="171">
        <v>5339</v>
      </c>
      <c r="H21" s="164">
        <v>8425</v>
      </c>
      <c r="I21" s="165">
        <v>936</v>
      </c>
      <c r="J21" s="166">
        <v>1269</v>
      </c>
      <c r="K21" s="171">
        <v>5306</v>
      </c>
      <c r="L21" s="164">
        <v>7973</v>
      </c>
      <c r="M21" s="165">
        <v>1011</v>
      </c>
      <c r="N21" s="166">
        <v>1190</v>
      </c>
      <c r="O21" s="167">
        <v>4882</v>
      </c>
      <c r="P21" s="168">
        <v>7715</v>
      </c>
      <c r="Q21" s="169">
        <v>993</v>
      </c>
      <c r="R21" s="170">
        <v>1436</v>
      </c>
      <c r="S21" s="167">
        <v>4586.1882505897174</v>
      </c>
      <c r="T21" s="168">
        <v>7634.3437972759502</v>
      </c>
      <c r="U21" s="169">
        <v>961.89342791112313</v>
      </c>
      <c r="V21" s="170">
        <v>1194.7700381679392</v>
      </c>
      <c r="W21" s="167">
        <v>5267</v>
      </c>
      <c r="X21" s="168">
        <v>8097</v>
      </c>
      <c r="Y21" s="169">
        <v>994</v>
      </c>
      <c r="Z21" s="170">
        <v>1487</v>
      </c>
      <c r="AA21" s="167">
        <v>5592</v>
      </c>
      <c r="AB21" s="168">
        <v>7842</v>
      </c>
      <c r="AC21" s="169">
        <v>1064</v>
      </c>
      <c r="AD21" s="170">
        <v>1415</v>
      </c>
      <c r="AE21" s="167">
        <v>6202</v>
      </c>
      <c r="AF21" s="168">
        <v>8052</v>
      </c>
      <c r="AG21" s="169">
        <v>1309</v>
      </c>
      <c r="AH21" s="170">
        <v>1695</v>
      </c>
      <c r="AI21" s="167">
        <v>7135</v>
      </c>
      <c r="AJ21" s="168">
        <v>8679</v>
      </c>
      <c r="AK21" s="169">
        <v>1227</v>
      </c>
      <c r="AL21" s="170">
        <v>1562</v>
      </c>
      <c r="AM21" s="167">
        <v>7756</v>
      </c>
      <c r="AN21" s="168">
        <v>8644</v>
      </c>
      <c r="AO21" s="169">
        <v>1185</v>
      </c>
      <c r="AP21" s="170">
        <v>1625</v>
      </c>
      <c r="AQ21" s="167">
        <v>5681</v>
      </c>
      <c r="AR21" s="168">
        <v>6638</v>
      </c>
      <c r="AS21" s="169">
        <v>806</v>
      </c>
      <c r="AT21" s="170">
        <v>1127</v>
      </c>
    </row>
    <row r="22" spans="1:46" x14ac:dyDescent="0.2">
      <c r="A22" s="161">
        <v>17</v>
      </c>
      <c r="B22" s="162" t="s">
        <v>113</v>
      </c>
      <c r="C22" s="171">
        <v>510</v>
      </c>
      <c r="D22" s="164">
        <v>905</v>
      </c>
      <c r="E22" s="165">
        <v>164</v>
      </c>
      <c r="F22" s="166">
        <v>377</v>
      </c>
      <c r="G22" s="171">
        <v>505</v>
      </c>
      <c r="H22" s="164">
        <v>778</v>
      </c>
      <c r="I22" s="165">
        <v>184</v>
      </c>
      <c r="J22" s="166">
        <v>451</v>
      </c>
      <c r="K22" s="171">
        <v>493</v>
      </c>
      <c r="L22" s="164">
        <v>796</v>
      </c>
      <c r="M22" s="165">
        <v>201</v>
      </c>
      <c r="N22" s="166">
        <v>414</v>
      </c>
      <c r="O22" s="167">
        <v>536</v>
      </c>
      <c r="P22" s="168">
        <v>848</v>
      </c>
      <c r="Q22" s="169">
        <v>174</v>
      </c>
      <c r="R22" s="170">
        <v>521</v>
      </c>
      <c r="S22" s="167">
        <v>559.19400316905705</v>
      </c>
      <c r="T22" s="168">
        <v>814.36987627294059</v>
      </c>
      <c r="U22" s="169">
        <v>180.41731653048009</v>
      </c>
      <c r="V22" s="170">
        <v>432.4504346904157</v>
      </c>
      <c r="W22" s="167">
        <v>547</v>
      </c>
      <c r="X22" s="168">
        <v>835</v>
      </c>
      <c r="Y22" s="169">
        <v>166</v>
      </c>
      <c r="Z22" s="170">
        <v>491</v>
      </c>
      <c r="AA22" s="167">
        <v>709</v>
      </c>
      <c r="AB22" s="168">
        <v>863</v>
      </c>
      <c r="AC22" s="169">
        <v>185</v>
      </c>
      <c r="AD22" s="170">
        <v>461</v>
      </c>
      <c r="AE22" s="167">
        <v>794</v>
      </c>
      <c r="AF22" s="168">
        <v>973</v>
      </c>
      <c r="AG22" s="169">
        <v>242</v>
      </c>
      <c r="AH22" s="170">
        <v>588</v>
      </c>
      <c r="AI22" s="167">
        <v>849</v>
      </c>
      <c r="AJ22" s="168">
        <v>925</v>
      </c>
      <c r="AK22" s="169">
        <v>237</v>
      </c>
      <c r="AL22" s="170">
        <v>632</v>
      </c>
      <c r="AM22" s="167">
        <v>859</v>
      </c>
      <c r="AN22" s="168">
        <v>940</v>
      </c>
      <c r="AO22" s="169">
        <v>254</v>
      </c>
      <c r="AP22" s="170">
        <v>595</v>
      </c>
      <c r="AQ22" s="167">
        <v>564</v>
      </c>
      <c r="AR22" s="168">
        <v>798</v>
      </c>
      <c r="AS22" s="169">
        <v>174</v>
      </c>
      <c r="AT22" s="170">
        <v>414</v>
      </c>
    </row>
    <row r="23" spans="1:46" x14ac:dyDescent="0.2">
      <c r="A23" s="161">
        <v>18</v>
      </c>
      <c r="B23" s="162" t="s">
        <v>114</v>
      </c>
      <c r="C23" s="171">
        <v>1117</v>
      </c>
      <c r="D23" s="164">
        <v>3067</v>
      </c>
      <c r="E23" s="165">
        <v>365</v>
      </c>
      <c r="F23" s="166">
        <v>900</v>
      </c>
      <c r="G23" s="171">
        <v>1196</v>
      </c>
      <c r="H23" s="164">
        <v>3020</v>
      </c>
      <c r="I23" s="165">
        <v>444</v>
      </c>
      <c r="J23" s="166">
        <v>990</v>
      </c>
      <c r="K23" s="171">
        <v>1292</v>
      </c>
      <c r="L23" s="164">
        <v>3149</v>
      </c>
      <c r="M23" s="165">
        <v>479</v>
      </c>
      <c r="N23" s="166">
        <v>1052</v>
      </c>
      <c r="O23" s="167">
        <v>1383</v>
      </c>
      <c r="P23" s="168">
        <v>3136</v>
      </c>
      <c r="Q23" s="169">
        <v>570</v>
      </c>
      <c r="R23" s="170">
        <v>1289</v>
      </c>
      <c r="S23" s="167">
        <v>1469.2548318559539</v>
      </c>
      <c r="T23" s="168">
        <v>3461.8195597257313</v>
      </c>
      <c r="U23" s="169">
        <v>516.33243073363917</v>
      </c>
      <c r="V23" s="170">
        <v>1086.154580152672</v>
      </c>
      <c r="W23" s="167">
        <v>2069</v>
      </c>
      <c r="X23" s="168">
        <v>3729</v>
      </c>
      <c r="Y23" s="169">
        <v>593</v>
      </c>
      <c r="Z23" s="170">
        <v>1317</v>
      </c>
      <c r="AA23" s="167">
        <v>3032</v>
      </c>
      <c r="AB23" s="168">
        <v>3908</v>
      </c>
      <c r="AC23" s="169">
        <v>607</v>
      </c>
      <c r="AD23" s="170">
        <v>1180</v>
      </c>
      <c r="AE23" s="167">
        <v>4572</v>
      </c>
      <c r="AF23" s="168">
        <v>4316</v>
      </c>
      <c r="AG23" s="169">
        <v>778</v>
      </c>
      <c r="AH23" s="170">
        <v>1462</v>
      </c>
      <c r="AI23" s="167">
        <v>4925</v>
      </c>
      <c r="AJ23" s="168">
        <v>4696</v>
      </c>
      <c r="AK23" s="169">
        <v>770</v>
      </c>
      <c r="AL23" s="170">
        <v>1383</v>
      </c>
      <c r="AM23" s="167">
        <v>5869</v>
      </c>
      <c r="AN23" s="168">
        <v>4860</v>
      </c>
      <c r="AO23" s="169">
        <v>792</v>
      </c>
      <c r="AP23" s="170">
        <v>1503</v>
      </c>
      <c r="AQ23" s="167">
        <v>2850</v>
      </c>
      <c r="AR23" s="168">
        <v>3331</v>
      </c>
      <c r="AS23" s="169">
        <v>598</v>
      </c>
      <c r="AT23" s="170">
        <v>1115</v>
      </c>
    </row>
    <row r="24" spans="1:46" x14ac:dyDescent="0.2">
      <c r="A24" s="161">
        <v>19</v>
      </c>
      <c r="B24" s="162" t="s">
        <v>115</v>
      </c>
      <c r="C24" s="171">
        <v>854</v>
      </c>
      <c r="D24" s="164">
        <v>1291</v>
      </c>
      <c r="E24" s="165">
        <v>241</v>
      </c>
      <c r="F24" s="166">
        <v>419</v>
      </c>
      <c r="G24" s="171">
        <v>932</v>
      </c>
      <c r="H24" s="164">
        <v>1276</v>
      </c>
      <c r="I24" s="165">
        <v>229</v>
      </c>
      <c r="J24" s="166">
        <v>430</v>
      </c>
      <c r="K24" s="171">
        <v>835</v>
      </c>
      <c r="L24" s="164">
        <v>1198</v>
      </c>
      <c r="M24" s="165">
        <v>199</v>
      </c>
      <c r="N24" s="166">
        <v>409</v>
      </c>
      <c r="O24" s="167">
        <v>885</v>
      </c>
      <c r="P24" s="168">
        <v>1223</v>
      </c>
      <c r="Q24" s="169">
        <v>193</v>
      </c>
      <c r="R24" s="170">
        <v>427</v>
      </c>
      <c r="S24" s="167">
        <v>980.83226224305201</v>
      </c>
      <c r="T24" s="168">
        <v>1249.9630659073041</v>
      </c>
      <c r="U24" s="169">
        <v>236.23703877195459</v>
      </c>
      <c r="V24" s="170">
        <v>385.18259648006796</v>
      </c>
      <c r="W24" s="167">
        <v>968</v>
      </c>
      <c r="X24" s="168">
        <v>1512</v>
      </c>
      <c r="Y24" s="169">
        <v>216</v>
      </c>
      <c r="Z24" s="170">
        <v>504</v>
      </c>
      <c r="AA24" s="167">
        <v>976</v>
      </c>
      <c r="AB24" s="168">
        <v>1394</v>
      </c>
      <c r="AC24" s="169">
        <v>260</v>
      </c>
      <c r="AD24" s="170">
        <v>467</v>
      </c>
      <c r="AE24" s="167">
        <v>1211</v>
      </c>
      <c r="AF24" s="168">
        <v>1687</v>
      </c>
      <c r="AG24" s="169">
        <v>256</v>
      </c>
      <c r="AH24" s="170">
        <v>582</v>
      </c>
      <c r="AI24" s="167">
        <v>1242</v>
      </c>
      <c r="AJ24" s="168">
        <v>1587</v>
      </c>
      <c r="AK24" s="169">
        <v>328</v>
      </c>
      <c r="AL24" s="170">
        <v>611</v>
      </c>
      <c r="AM24" s="167">
        <v>1234</v>
      </c>
      <c r="AN24" s="168">
        <v>1552</v>
      </c>
      <c r="AO24" s="169">
        <v>258</v>
      </c>
      <c r="AP24" s="170">
        <v>602</v>
      </c>
      <c r="AQ24" s="167">
        <v>854</v>
      </c>
      <c r="AR24" s="168">
        <v>1162</v>
      </c>
      <c r="AS24" s="169">
        <v>202</v>
      </c>
      <c r="AT24" s="170">
        <v>428</v>
      </c>
    </row>
    <row r="25" spans="1:46" x14ac:dyDescent="0.2">
      <c r="A25" s="161">
        <v>20</v>
      </c>
      <c r="B25" s="162" t="s">
        <v>116</v>
      </c>
      <c r="C25" s="171">
        <v>1431</v>
      </c>
      <c r="D25" s="164">
        <v>3186</v>
      </c>
      <c r="E25" s="165">
        <v>347</v>
      </c>
      <c r="F25" s="166">
        <v>596</v>
      </c>
      <c r="G25" s="171">
        <v>1601</v>
      </c>
      <c r="H25" s="164">
        <v>3128</v>
      </c>
      <c r="I25" s="165">
        <v>282</v>
      </c>
      <c r="J25" s="166">
        <v>622</v>
      </c>
      <c r="K25" s="171">
        <v>1652</v>
      </c>
      <c r="L25" s="164">
        <v>3073</v>
      </c>
      <c r="M25" s="165">
        <v>305</v>
      </c>
      <c r="N25" s="166">
        <v>717</v>
      </c>
      <c r="O25" s="167">
        <v>1658</v>
      </c>
      <c r="P25" s="168">
        <v>3281</v>
      </c>
      <c r="Q25" s="169">
        <v>325</v>
      </c>
      <c r="R25" s="170">
        <v>805</v>
      </c>
      <c r="S25" s="167">
        <v>1813.1441920936093</v>
      </c>
      <c r="T25" s="168">
        <v>3383.0738801350799</v>
      </c>
      <c r="U25" s="169">
        <v>390.73805569032152</v>
      </c>
      <c r="V25" s="170">
        <v>651.69274809160322</v>
      </c>
      <c r="W25" s="167">
        <v>2036</v>
      </c>
      <c r="X25" s="168">
        <v>3607</v>
      </c>
      <c r="Y25" s="169">
        <v>352</v>
      </c>
      <c r="Z25" s="170">
        <v>765</v>
      </c>
      <c r="AA25" s="167">
        <v>2677</v>
      </c>
      <c r="AB25" s="168">
        <v>3994</v>
      </c>
      <c r="AC25" s="169">
        <v>468</v>
      </c>
      <c r="AD25" s="170">
        <v>727</v>
      </c>
      <c r="AE25" s="167">
        <v>3912</v>
      </c>
      <c r="AF25" s="168">
        <v>4622</v>
      </c>
      <c r="AG25" s="169">
        <v>653</v>
      </c>
      <c r="AH25" s="170">
        <v>1045</v>
      </c>
      <c r="AI25" s="167">
        <v>4772</v>
      </c>
      <c r="AJ25" s="168">
        <v>4918</v>
      </c>
      <c r="AK25" s="169">
        <v>632</v>
      </c>
      <c r="AL25" s="170">
        <v>1035</v>
      </c>
      <c r="AM25" s="167">
        <v>5668</v>
      </c>
      <c r="AN25" s="168">
        <v>4802</v>
      </c>
      <c r="AO25" s="169">
        <v>584</v>
      </c>
      <c r="AP25" s="170">
        <v>1084</v>
      </c>
      <c r="AQ25" s="167">
        <v>3674</v>
      </c>
      <c r="AR25" s="168">
        <v>3372</v>
      </c>
      <c r="AS25" s="169">
        <v>425</v>
      </c>
      <c r="AT25" s="170">
        <v>737</v>
      </c>
    </row>
    <row r="26" spans="1:46" x14ac:dyDescent="0.2">
      <c r="A26" s="161">
        <v>21</v>
      </c>
      <c r="B26" s="162" t="s">
        <v>117</v>
      </c>
      <c r="C26" s="171">
        <v>1305</v>
      </c>
      <c r="D26" s="164">
        <v>3473</v>
      </c>
      <c r="E26" s="165">
        <v>281</v>
      </c>
      <c r="F26" s="166">
        <v>469</v>
      </c>
      <c r="G26" s="171">
        <v>1465</v>
      </c>
      <c r="H26" s="164">
        <v>3545</v>
      </c>
      <c r="I26" s="165">
        <v>299</v>
      </c>
      <c r="J26" s="166">
        <v>551</v>
      </c>
      <c r="K26" s="171">
        <v>1529</v>
      </c>
      <c r="L26" s="164">
        <v>3536</v>
      </c>
      <c r="M26" s="165">
        <v>305</v>
      </c>
      <c r="N26" s="166">
        <v>600</v>
      </c>
      <c r="O26" s="167">
        <v>1770</v>
      </c>
      <c r="P26" s="168">
        <v>3984</v>
      </c>
      <c r="Q26" s="169">
        <v>363</v>
      </c>
      <c r="R26" s="170">
        <v>655</v>
      </c>
      <c r="S26" s="167">
        <v>2097.226707072542</v>
      </c>
      <c r="T26" s="168">
        <v>4029.9845896835968</v>
      </c>
      <c r="U26" s="169">
        <v>413.66401303949851</v>
      </c>
      <c r="V26" s="170">
        <v>548.10578350296873</v>
      </c>
      <c r="W26" s="167">
        <v>2701</v>
      </c>
      <c r="X26" s="168">
        <v>4716</v>
      </c>
      <c r="Y26" s="169">
        <v>398</v>
      </c>
      <c r="Z26" s="170">
        <v>685</v>
      </c>
      <c r="AA26" s="167">
        <v>3977</v>
      </c>
      <c r="AB26" s="168">
        <v>5206</v>
      </c>
      <c r="AC26" s="169">
        <v>487</v>
      </c>
      <c r="AD26" s="170">
        <v>760</v>
      </c>
      <c r="AE26" s="167">
        <v>6326</v>
      </c>
      <c r="AF26" s="168">
        <v>5716</v>
      </c>
      <c r="AG26" s="169">
        <v>573</v>
      </c>
      <c r="AH26" s="170">
        <v>995</v>
      </c>
      <c r="AI26" s="167">
        <v>7686</v>
      </c>
      <c r="AJ26" s="168">
        <v>6809</v>
      </c>
      <c r="AK26" s="169">
        <v>690</v>
      </c>
      <c r="AL26" s="170">
        <v>993</v>
      </c>
      <c r="AM26" s="167">
        <v>10044</v>
      </c>
      <c r="AN26" s="168">
        <v>6921</v>
      </c>
      <c r="AO26" s="169">
        <v>794</v>
      </c>
      <c r="AP26" s="170">
        <v>1119</v>
      </c>
      <c r="AQ26" s="167">
        <v>6409</v>
      </c>
      <c r="AR26" s="168">
        <v>5189</v>
      </c>
      <c r="AS26" s="169">
        <v>563</v>
      </c>
      <c r="AT26" s="170">
        <v>782</v>
      </c>
    </row>
    <row r="27" spans="1:46" x14ac:dyDescent="0.2">
      <c r="A27" s="161">
        <v>22</v>
      </c>
      <c r="B27" s="162" t="s">
        <v>118</v>
      </c>
      <c r="C27" s="171">
        <v>182</v>
      </c>
      <c r="D27" s="164">
        <v>392</v>
      </c>
      <c r="E27" s="165">
        <v>69</v>
      </c>
      <c r="F27" s="166">
        <v>109</v>
      </c>
      <c r="G27" s="171">
        <v>216</v>
      </c>
      <c r="H27" s="164">
        <v>421</v>
      </c>
      <c r="I27" s="165">
        <v>58</v>
      </c>
      <c r="J27" s="166">
        <v>119</v>
      </c>
      <c r="K27" s="171">
        <v>231</v>
      </c>
      <c r="L27" s="164">
        <v>436</v>
      </c>
      <c r="M27" s="165">
        <v>84</v>
      </c>
      <c r="N27" s="166">
        <v>108</v>
      </c>
      <c r="O27" s="167">
        <v>268</v>
      </c>
      <c r="P27" s="168">
        <v>407</v>
      </c>
      <c r="Q27" s="169">
        <v>69</v>
      </c>
      <c r="R27" s="170">
        <v>136</v>
      </c>
      <c r="S27" s="167">
        <v>240.22416178920278</v>
      </c>
      <c r="T27" s="168">
        <v>428.61572435417924</v>
      </c>
      <c r="U27" s="169">
        <v>76.752118082027437</v>
      </c>
      <c r="V27" s="170">
        <v>134.76362383375746</v>
      </c>
      <c r="W27" s="167">
        <v>351</v>
      </c>
      <c r="X27" s="168">
        <v>498</v>
      </c>
      <c r="Y27" s="169">
        <v>61</v>
      </c>
      <c r="Z27" s="170">
        <v>124</v>
      </c>
      <c r="AA27" s="167">
        <v>459</v>
      </c>
      <c r="AB27" s="168">
        <v>507</v>
      </c>
      <c r="AC27" s="169">
        <v>69</v>
      </c>
      <c r="AD27" s="170">
        <v>131</v>
      </c>
      <c r="AE27" s="167">
        <v>771</v>
      </c>
      <c r="AF27" s="168">
        <v>634</v>
      </c>
      <c r="AG27" s="169">
        <v>91</v>
      </c>
      <c r="AH27" s="170">
        <v>200</v>
      </c>
      <c r="AI27" s="167">
        <v>818</v>
      </c>
      <c r="AJ27" s="168">
        <v>676</v>
      </c>
      <c r="AK27" s="169">
        <v>90</v>
      </c>
      <c r="AL27" s="170">
        <v>185</v>
      </c>
      <c r="AM27" s="167">
        <v>944</v>
      </c>
      <c r="AN27" s="168">
        <v>699</v>
      </c>
      <c r="AO27" s="169">
        <v>99</v>
      </c>
      <c r="AP27" s="170">
        <v>217</v>
      </c>
      <c r="AQ27" s="167">
        <v>628</v>
      </c>
      <c r="AR27" s="168">
        <v>522</v>
      </c>
      <c r="AS27" s="169">
        <v>65</v>
      </c>
      <c r="AT27" s="170">
        <v>157</v>
      </c>
    </row>
    <row r="28" spans="1:46" x14ac:dyDescent="0.2">
      <c r="A28" s="161">
        <v>23</v>
      </c>
      <c r="B28" s="162" t="s">
        <v>119</v>
      </c>
      <c r="C28" s="171">
        <v>34</v>
      </c>
      <c r="D28" s="164">
        <v>61</v>
      </c>
      <c r="E28" s="165">
        <v>18</v>
      </c>
      <c r="F28" s="166">
        <v>57</v>
      </c>
      <c r="G28" s="171">
        <v>67</v>
      </c>
      <c r="H28" s="164">
        <v>104</v>
      </c>
      <c r="I28" s="165">
        <v>17</v>
      </c>
      <c r="J28" s="166">
        <v>51</v>
      </c>
      <c r="K28" s="171">
        <v>48</v>
      </c>
      <c r="L28" s="164">
        <v>88</v>
      </c>
      <c r="M28" s="165">
        <v>22</v>
      </c>
      <c r="N28" s="166">
        <v>37</v>
      </c>
      <c r="O28" s="167">
        <v>43</v>
      </c>
      <c r="P28" s="168">
        <v>93</v>
      </c>
      <c r="Q28" s="169">
        <v>21</v>
      </c>
      <c r="R28" s="170">
        <v>91</v>
      </c>
      <c r="S28" s="167">
        <v>41.864791681105878</v>
      </c>
      <c r="T28" s="168">
        <v>125.59437504331764</v>
      </c>
      <c r="U28" s="169">
        <v>27.909861120737254</v>
      </c>
      <c r="V28" s="170">
        <v>57.324825063613247</v>
      </c>
      <c r="W28" s="167">
        <v>56</v>
      </c>
      <c r="X28" s="168">
        <v>125</v>
      </c>
      <c r="Y28" s="169">
        <v>18</v>
      </c>
      <c r="Z28" s="170">
        <v>70</v>
      </c>
      <c r="AA28" s="167">
        <v>68</v>
      </c>
      <c r="AB28" s="168">
        <v>119</v>
      </c>
      <c r="AC28" s="169">
        <v>23</v>
      </c>
      <c r="AD28" s="170">
        <v>67</v>
      </c>
      <c r="AE28" s="167">
        <v>69</v>
      </c>
      <c r="AF28" s="168">
        <v>81</v>
      </c>
      <c r="AG28" s="169">
        <v>59</v>
      </c>
      <c r="AH28" s="170">
        <v>113</v>
      </c>
      <c r="AI28" s="167">
        <v>100</v>
      </c>
      <c r="AJ28" s="168">
        <v>140</v>
      </c>
      <c r="AK28" s="169">
        <v>31</v>
      </c>
      <c r="AL28" s="170">
        <v>116</v>
      </c>
      <c r="AM28" s="167">
        <v>83</v>
      </c>
      <c r="AN28" s="168">
        <v>129</v>
      </c>
      <c r="AO28" s="169">
        <v>18</v>
      </c>
      <c r="AP28" s="170">
        <v>111</v>
      </c>
      <c r="AQ28" s="167">
        <v>69</v>
      </c>
      <c r="AR28" s="168">
        <v>82</v>
      </c>
      <c r="AS28" s="169">
        <v>22</v>
      </c>
      <c r="AT28" s="170">
        <v>86</v>
      </c>
    </row>
    <row r="29" spans="1:46" x14ac:dyDescent="0.2">
      <c r="A29" s="161">
        <v>24</v>
      </c>
      <c r="B29" s="162" t="s">
        <v>120</v>
      </c>
      <c r="C29" s="171">
        <v>502</v>
      </c>
      <c r="D29" s="164">
        <v>1648</v>
      </c>
      <c r="E29" s="165">
        <v>197</v>
      </c>
      <c r="F29" s="172">
        <v>370</v>
      </c>
      <c r="G29" s="171">
        <v>642</v>
      </c>
      <c r="H29" s="164">
        <v>1735</v>
      </c>
      <c r="I29" s="165">
        <v>176</v>
      </c>
      <c r="J29" s="172">
        <v>448</v>
      </c>
      <c r="K29" s="171">
        <v>680</v>
      </c>
      <c r="L29" s="164">
        <v>1697</v>
      </c>
      <c r="M29" s="165">
        <v>207</v>
      </c>
      <c r="N29" s="172">
        <v>484</v>
      </c>
      <c r="O29" s="167">
        <v>800</v>
      </c>
      <c r="P29" s="168">
        <v>1796</v>
      </c>
      <c r="Q29" s="173">
        <v>263</v>
      </c>
      <c r="R29" s="170">
        <v>570</v>
      </c>
      <c r="S29" s="167">
        <v>855.23788719973436</v>
      </c>
      <c r="T29" s="168">
        <v>1987.5808240982171</v>
      </c>
      <c r="U29" s="173">
        <v>214.30786217708962</v>
      </c>
      <c r="V29" s="170">
        <v>465.63849130619178</v>
      </c>
      <c r="W29" s="167">
        <v>1076</v>
      </c>
      <c r="X29" s="168">
        <v>2238</v>
      </c>
      <c r="Y29" s="173">
        <v>185</v>
      </c>
      <c r="Z29" s="170">
        <v>587</v>
      </c>
      <c r="AA29" s="167">
        <v>1504</v>
      </c>
      <c r="AB29" s="168">
        <v>2362</v>
      </c>
      <c r="AC29" s="173">
        <v>257</v>
      </c>
      <c r="AD29" s="170">
        <v>527</v>
      </c>
      <c r="AE29" s="167">
        <v>2366</v>
      </c>
      <c r="AF29" s="168">
        <v>2877</v>
      </c>
      <c r="AG29" s="173">
        <v>318</v>
      </c>
      <c r="AH29" s="170">
        <v>698</v>
      </c>
      <c r="AI29" s="167">
        <v>2934</v>
      </c>
      <c r="AJ29" s="168">
        <v>3048</v>
      </c>
      <c r="AK29" s="173">
        <v>371</v>
      </c>
      <c r="AL29" s="170">
        <v>688</v>
      </c>
      <c r="AM29" s="167">
        <v>3920</v>
      </c>
      <c r="AN29" s="168">
        <v>3074</v>
      </c>
      <c r="AO29" s="173">
        <v>365</v>
      </c>
      <c r="AP29" s="170">
        <v>740</v>
      </c>
      <c r="AQ29" s="167">
        <v>2299</v>
      </c>
      <c r="AR29" s="168">
        <v>2146</v>
      </c>
      <c r="AS29" s="173">
        <v>250</v>
      </c>
      <c r="AT29" s="170">
        <v>548</v>
      </c>
    </row>
    <row r="30" spans="1:46" x14ac:dyDescent="0.2">
      <c r="A30" s="161">
        <v>25</v>
      </c>
      <c r="B30" s="162" t="s">
        <v>121</v>
      </c>
      <c r="C30" s="171">
        <v>7448</v>
      </c>
      <c r="D30" s="164">
        <v>16747</v>
      </c>
      <c r="E30" s="165">
        <v>1038</v>
      </c>
      <c r="F30" s="174">
        <v>1795</v>
      </c>
      <c r="G30" s="171">
        <v>8522</v>
      </c>
      <c r="H30" s="164">
        <v>17572</v>
      </c>
      <c r="I30" s="165">
        <v>1043</v>
      </c>
      <c r="J30" s="174">
        <v>1950</v>
      </c>
      <c r="K30" s="171">
        <v>9265</v>
      </c>
      <c r="L30" s="164">
        <v>18713</v>
      </c>
      <c r="M30" s="165">
        <v>1179</v>
      </c>
      <c r="N30" s="174">
        <v>1930</v>
      </c>
      <c r="O30" s="167">
        <v>10334</v>
      </c>
      <c r="P30" s="168">
        <v>19480</v>
      </c>
      <c r="Q30" s="175">
        <v>1433</v>
      </c>
      <c r="R30" s="170">
        <v>2429</v>
      </c>
      <c r="S30" s="167">
        <v>11299.506630881338</v>
      </c>
      <c r="T30" s="168">
        <v>19914.682690400343</v>
      </c>
      <c r="U30" s="175">
        <v>1290.831076834098</v>
      </c>
      <c r="V30" s="170">
        <v>2032.5170430449539</v>
      </c>
      <c r="W30" s="167">
        <v>13447</v>
      </c>
      <c r="X30" s="168">
        <v>21634</v>
      </c>
      <c r="Y30" s="175">
        <v>1411</v>
      </c>
      <c r="Z30" s="170">
        <v>2434</v>
      </c>
      <c r="AA30" s="167">
        <v>16646</v>
      </c>
      <c r="AB30" s="168">
        <v>22976</v>
      </c>
      <c r="AC30" s="175">
        <v>1520</v>
      </c>
      <c r="AD30" s="170">
        <v>2256</v>
      </c>
      <c r="AE30" s="167">
        <v>21504</v>
      </c>
      <c r="AF30" s="168">
        <v>25383</v>
      </c>
      <c r="AG30" s="175">
        <v>1742</v>
      </c>
      <c r="AH30" s="170">
        <v>2855</v>
      </c>
      <c r="AI30" s="167">
        <v>23196</v>
      </c>
      <c r="AJ30" s="168">
        <v>26928</v>
      </c>
      <c r="AK30" s="175">
        <v>1732</v>
      </c>
      <c r="AL30" s="170">
        <v>2707</v>
      </c>
      <c r="AM30" s="167">
        <v>27023</v>
      </c>
      <c r="AN30" s="168">
        <v>28304</v>
      </c>
      <c r="AO30" s="175">
        <v>1739</v>
      </c>
      <c r="AP30" s="170">
        <v>2827</v>
      </c>
      <c r="AQ30" s="167">
        <v>16999</v>
      </c>
      <c r="AR30" s="168">
        <v>22509</v>
      </c>
      <c r="AS30" s="175">
        <v>1316</v>
      </c>
      <c r="AT30" s="170">
        <v>2149</v>
      </c>
    </row>
    <row r="31" spans="1:46" x14ac:dyDescent="0.2">
      <c r="A31" s="161">
        <v>26</v>
      </c>
      <c r="B31" s="162" t="s">
        <v>122</v>
      </c>
      <c r="C31" s="171">
        <v>319</v>
      </c>
      <c r="D31" s="164">
        <v>622</v>
      </c>
      <c r="E31" s="165">
        <v>70</v>
      </c>
      <c r="F31" s="166">
        <v>104</v>
      </c>
      <c r="G31" s="171">
        <v>397</v>
      </c>
      <c r="H31" s="164">
        <v>734</v>
      </c>
      <c r="I31" s="165">
        <v>50</v>
      </c>
      <c r="J31" s="166">
        <v>127</v>
      </c>
      <c r="K31" s="171">
        <v>442</v>
      </c>
      <c r="L31" s="164">
        <v>666</v>
      </c>
      <c r="M31" s="165">
        <v>59</v>
      </c>
      <c r="N31" s="166">
        <v>125</v>
      </c>
      <c r="O31" s="167">
        <v>443</v>
      </c>
      <c r="P31" s="168">
        <v>688</v>
      </c>
      <c r="Q31" s="169">
        <v>105</v>
      </c>
      <c r="R31" s="170">
        <v>175</v>
      </c>
      <c r="S31" s="167">
        <v>503.37428092758256</v>
      </c>
      <c r="T31" s="168">
        <v>678.80769368650249</v>
      </c>
      <c r="U31" s="169">
        <v>69.774652801843132</v>
      </c>
      <c r="V31" s="170">
        <v>147.83770674300257</v>
      </c>
      <c r="W31" s="167">
        <v>741</v>
      </c>
      <c r="X31" s="168">
        <v>849</v>
      </c>
      <c r="Y31" s="169">
        <v>79</v>
      </c>
      <c r="Z31" s="170">
        <v>146</v>
      </c>
      <c r="AA31" s="167">
        <v>1041</v>
      </c>
      <c r="AB31" s="168">
        <v>848</v>
      </c>
      <c r="AC31" s="169">
        <v>109</v>
      </c>
      <c r="AD31" s="170">
        <v>147</v>
      </c>
      <c r="AE31" s="167">
        <v>1628</v>
      </c>
      <c r="AF31" s="168">
        <v>1105</v>
      </c>
      <c r="AG31" s="169">
        <v>589</v>
      </c>
      <c r="AH31" s="170">
        <v>189</v>
      </c>
      <c r="AI31" s="167">
        <v>1545</v>
      </c>
      <c r="AJ31" s="168">
        <v>1075</v>
      </c>
      <c r="AK31" s="169">
        <v>120</v>
      </c>
      <c r="AL31" s="170">
        <v>171</v>
      </c>
      <c r="AM31" s="167">
        <v>2213</v>
      </c>
      <c r="AN31" s="168">
        <v>1155</v>
      </c>
      <c r="AO31" s="169">
        <v>106</v>
      </c>
      <c r="AP31" s="170">
        <v>208</v>
      </c>
      <c r="AQ31" s="167">
        <v>1348</v>
      </c>
      <c r="AR31" s="168">
        <v>974</v>
      </c>
      <c r="AS31" s="169">
        <v>93</v>
      </c>
      <c r="AT31" s="170">
        <v>143</v>
      </c>
    </row>
    <row r="32" spans="1:46" x14ac:dyDescent="0.2">
      <c r="A32" s="161">
        <v>27</v>
      </c>
      <c r="B32" s="162" t="s">
        <v>123</v>
      </c>
      <c r="C32" s="171">
        <v>167</v>
      </c>
      <c r="D32" s="164">
        <v>507</v>
      </c>
      <c r="E32" s="165">
        <v>46</v>
      </c>
      <c r="F32" s="166">
        <v>119</v>
      </c>
      <c r="G32" s="171">
        <v>180</v>
      </c>
      <c r="H32" s="164">
        <v>475</v>
      </c>
      <c r="I32" s="165">
        <v>54</v>
      </c>
      <c r="J32" s="166">
        <v>125</v>
      </c>
      <c r="K32" s="171">
        <v>194</v>
      </c>
      <c r="L32" s="164">
        <v>461</v>
      </c>
      <c r="M32" s="165">
        <v>55</v>
      </c>
      <c r="N32" s="166">
        <v>150</v>
      </c>
      <c r="O32" s="167">
        <v>239</v>
      </c>
      <c r="P32" s="168">
        <v>523</v>
      </c>
      <c r="Q32" s="169">
        <v>46</v>
      </c>
      <c r="R32" s="170">
        <v>160</v>
      </c>
      <c r="S32" s="167">
        <v>225.27245047452212</v>
      </c>
      <c r="T32" s="168">
        <v>532.28092280263184</v>
      </c>
      <c r="U32" s="169">
        <v>63.793968275970862</v>
      </c>
      <c r="V32" s="170">
        <v>129.7351304071247</v>
      </c>
      <c r="W32" s="167">
        <v>319</v>
      </c>
      <c r="X32" s="168">
        <v>611</v>
      </c>
      <c r="Y32" s="169">
        <v>61</v>
      </c>
      <c r="Z32" s="170">
        <v>162</v>
      </c>
      <c r="AA32" s="167">
        <v>389</v>
      </c>
      <c r="AB32" s="168">
        <v>651</v>
      </c>
      <c r="AC32" s="169">
        <v>92</v>
      </c>
      <c r="AD32" s="170">
        <v>172</v>
      </c>
      <c r="AE32" s="167">
        <v>628</v>
      </c>
      <c r="AF32" s="168">
        <v>828</v>
      </c>
      <c r="AG32" s="169">
        <v>146</v>
      </c>
      <c r="AH32" s="170">
        <v>221</v>
      </c>
      <c r="AI32" s="167">
        <v>800</v>
      </c>
      <c r="AJ32" s="168">
        <v>937</v>
      </c>
      <c r="AK32" s="169">
        <v>144</v>
      </c>
      <c r="AL32" s="170">
        <v>231</v>
      </c>
      <c r="AM32" s="167">
        <v>959</v>
      </c>
      <c r="AN32" s="168">
        <v>996</v>
      </c>
      <c r="AO32" s="169">
        <v>107</v>
      </c>
      <c r="AP32" s="170">
        <v>223</v>
      </c>
      <c r="AQ32" s="167">
        <v>600</v>
      </c>
      <c r="AR32" s="168">
        <v>665</v>
      </c>
      <c r="AS32" s="169">
        <v>76</v>
      </c>
      <c r="AT32" s="170">
        <v>175</v>
      </c>
    </row>
    <row r="33" spans="1:46" x14ac:dyDescent="0.2">
      <c r="A33" s="161">
        <v>28</v>
      </c>
      <c r="B33" s="162" t="s">
        <v>124</v>
      </c>
      <c r="C33" s="171">
        <v>2350</v>
      </c>
      <c r="D33" s="164">
        <v>6308</v>
      </c>
      <c r="E33" s="165">
        <v>475</v>
      </c>
      <c r="F33" s="166">
        <v>702</v>
      </c>
      <c r="G33" s="171">
        <v>2655</v>
      </c>
      <c r="H33" s="164">
        <v>6544</v>
      </c>
      <c r="I33" s="165">
        <v>551</v>
      </c>
      <c r="J33" s="166">
        <v>846</v>
      </c>
      <c r="K33" s="171">
        <v>2768</v>
      </c>
      <c r="L33" s="164">
        <v>7049</v>
      </c>
      <c r="M33" s="165">
        <v>652</v>
      </c>
      <c r="N33" s="166">
        <v>791</v>
      </c>
      <c r="O33" s="167">
        <v>2748</v>
      </c>
      <c r="P33" s="168">
        <v>7286</v>
      </c>
      <c r="Q33" s="169">
        <v>828</v>
      </c>
      <c r="R33" s="170">
        <v>1036</v>
      </c>
      <c r="S33" s="167">
        <v>2862.7543263841926</v>
      </c>
      <c r="T33" s="168">
        <v>7393.1228547324354</v>
      </c>
      <c r="U33" s="169">
        <v>806.39563023844414</v>
      </c>
      <c r="V33" s="170">
        <v>929.26558524173049</v>
      </c>
      <c r="W33" s="167">
        <v>3520</v>
      </c>
      <c r="X33" s="168">
        <v>7468</v>
      </c>
      <c r="Y33" s="169">
        <v>726</v>
      </c>
      <c r="Z33" s="170">
        <v>1019</v>
      </c>
      <c r="AA33" s="167">
        <v>4316</v>
      </c>
      <c r="AB33" s="168">
        <v>7888</v>
      </c>
      <c r="AC33" s="169">
        <v>872</v>
      </c>
      <c r="AD33" s="170">
        <v>1050</v>
      </c>
      <c r="AE33" s="167">
        <v>6785</v>
      </c>
      <c r="AF33" s="168">
        <v>8543</v>
      </c>
      <c r="AG33" s="169">
        <v>895</v>
      </c>
      <c r="AH33" s="170">
        <v>1308</v>
      </c>
      <c r="AI33" s="167">
        <v>7702</v>
      </c>
      <c r="AJ33" s="168">
        <v>9002</v>
      </c>
      <c r="AK33" s="169">
        <v>1099</v>
      </c>
      <c r="AL33" s="170">
        <v>1339</v>
      </c>
      <c r="AM33" s="167">
        <v>9131</v>
      </c>
      <c r="AN33" s="168">
        <v>8775</v>
      </c>
      <c r="AO33" s="169">
        <v>1006</v>
      </c>
      <c r="AP33" s="170">
        <v>1448</v>
      </c>
      <c r="AQ33" s="167">
        <v>5966</v>
      </c>
      <c r="AR33" s="168">
        <v>6451</v>
      </c>
      <c r="AS33" s="169">
        <v>784</v>
      </c>
      <c r="AT33" s="170">
        <v>1107</v>
      </c>
    </row>
    <row r="34" spans="1:46" x14ac:dyDescent="0.2">
      <c r="A34" s="161">
        <v>29</v>
      </c>
      <c r="B34" s="162" t="s">
        <v>125</v>
      </c>
      <c r="C34" s="171">
        <v>1761</v>
      </c>
      <c r="D34" s="164">
        <v>3141</v>
      </c>
      <c r="E34" s="165">
        <v>366</v>
      </c>
      <c r="F34" s="166">
        <v>571</v>
      </c>
      <c r="G34" s="171">
        <v>1802</v>
      </c>
      <c r="H34" s="164">
        <v>3404</v>
      </c>
      <c r="I34" s="165">
        <v>395</v>
      </c>
      <c r="J34" s="166">
        <v>532</v>
      </c>
      <c r="K34" s="171">
        <v>1939</v>
      </c>
      <c r="L34" s="164">
        <v>3404</v>
      </c>
      <c r="M34" s="165">
        <v>451</v>
      </c>
      <c r="N34" s="166">
        <v>549</v>
      </c>
      <c r="O34" s="167">
        <v>2044</v>
      </c>
      <c r="P34" s="168">
        <v>3696</v>
      </c>
      <c r="Q34" s="169">
        <v>462</v>
      </c>
      <c r="R34" s="170">
        <v>678</v>
      </c>
      <c r="S34" s="167">
        <v>2130.1204719648395</v>
      </c>
      <c r="T34" s="168">
        <v>3867.5093267307334</v>
      </c>
      <c r="U34" s="169">
        <v>427.61894359986718</v>
      </c>
      <c r="V34" s="170">
        <v>612.47049936386782</v>
      </c>
      <c r="W34" s="167">
        <v>2247</v>
      </c>
      <c r="X34" s="168">
        <v>4273</v>
      </c>
      <c r="Y34" s="169">
        <v>490</v>
      </c>
      <c r="Z34" s="170">
        <v>802</v>
      </c>
      <c r="AA34" s="167">
        <v>2459</v>
      </c>
      <c r="AB34" s="168">
        <v>4430</v>
      </c>
      <c r="AC34" s="169">
        <v>560</v>
      </c>
      <c r="AD34" s="170">
        <v>852</v>
      </c>
      <c r="AE34" s="167">
        <v>2633</v>
      </c>
      <c r="AF34" s="168">
        <v>4592</v>
      </c>
      <c r="AG34" s="169">
        <v>595</v>
      </c>
      <c r="AH34" s="170">
        <v>977</v>
      </c>
      <c r="AI34" s="167">
        <v>2764</v>
      </c>
      <c r="AJ34" s="168">
        <v>4663</v>
      </c>
      <c r="AK34" s="169">
        <v>634</v>
      </c>
      <c r="AL34" s="170">
        <v>907</v>
      </c>
      <c r="AM34" s="167">
        <v>2542</v>
      </c>
      <c r="AN34" s="168">
        <v>5141</v>
      </c>
      <c r="AO34" s="169">
        <v>703</v>
      </c>
      <c r="AP34" s="170">
        <v>967</v>
      </c>
      <c r="AQ34" s="167">
        <v>1917</v>
      </c>
      <c r="AR34" s="168">
        <v>3472</v>
      </c>
      <c r="AS34" s="169">
        <v>559</v>
      </c>
      <c r="AT34" s="170">
        <v>782</v>
      </c>
    </row>
    <row r="35" spans="1:46" x14ac:dyDescent="0.2">
      <c r="A35" s="161">
        <v>30</v>
      </c>
      <c r="B35" s="162" t="s">
        <v>126</v>
      </c>
      <c r="C35" s="171">
        <v>3232</v>
      </c>
      <c r="D35" s="164">
        <v>5382</v>
      </c>
      <c r="E35" s="165">
        <v>596</v>
      </c>
      <c r="F35" s="166">
        <v>735</v>
      </c>
      <c r="G35" s="171">
        <v>3770</v>
      </c>
      <c r="H35" s="164">
        <v>5586</v>
      </c>
      <c r="I35" s="165">
        <v>550</v>
      </c>
      <c r="J35" s="166">
        <v>771</v>
      </c>
      <c r="K35" s="171">
        <v>3661</v>
      </c>
      <c r="L35" s="164">
        <v>5728</v>
      </c>
      <c r="M35" s="165">
        <v>609</v>
      </c>
      <c r="N35" s="166">
        <v>762</v>
      </c>
      <c r="O35" s="167">
        <v>4283</v>
      </c>
      <c r="P35" s="168">
        <v>6056</v>
      </c>
      <c r="Q35" s="169">
        <v>684</v>
      </c>
      <c r="R35" s="170">
        <v>964</v>
      </c>
      <c r="S35" s="167">
        <v>4632.0401652880719</v>
      </c>
      <c r="T35" s="168">
        <v>6615.6338663690403</v>
      </c>
      <c r="U35" s="169">
        <v>606.04269862172316</v>
      </c>
      <c r="V35" s="170">
        <v>907.14021416454648</v>
      </c>
      <c r="W35" s="167">
        <v>4724</v>
      </c>
      <c r="X35" s="168">
        <v>6500</v>
      </c>
      <c r="Y35" s="169">
        <v>717</v>
      </c>
      <c r="Z35" s="170">
        <v>1262</v>
      </c>
      <c r="AA35" s="167">
        <v>4787</v>
      </c>
      <c r="AB35" s="168">
        <v>7002</v>
      </c>
      <c r="AC35" s="169">
        <v>793</v>
      </c>
      <c r="AD35" s="170">
        <v>1190</v>
      </c>
      <c r="AE35" s="167">
        <v>5230</v>
      </c>
      <c r="AF35" s="168">
        <v>7332</v>
      </c>
      <c r="AG35" s="169">
        <v>765</v>
      </c>
      <c r="AH35" s="170">
        <v>1396</v>
      </c>
      <c r="AI35" s="167">
        <v>5712</v>
      </c>
      <c r="AJ35" s="168">
        <v>7797</v>
      </c>
      <c r="AK35" s="169">
        <v>866</v>
      </c>
      <c r="AL35" s="170">
        <v>1310</v>
      </c>
      <c r="AM35" s="167">
        <v>5602</v>
      </c>
      <c r="AN35" s="168">
        <v>8365</v>
      </c>
      <c r="AO35" s="169">
        <v>983</v>
      </c>
      <c r="AP35" s="170">
        <v>1365</v>
      </c>
      <c r="AQ35" s="167">
        <v>4010</v>
      </c>
      <c r="AR35" s="168">
        <v>5831</v>
      </c>
      <c r="AS35" s="169">
        <v>700</v>
      </c>
      <c r="AT35" s="170">
        <v>1100</v>
      </c>
    </row>
    <row r="36" spans="1:46" x14ac:dyDescent="0.2">
      <c r="A36" s="161">
        <v>31</v>
      </c>
      <c r="B36" s="162" t="s">
        <v>127</v>
      </c>
      <c r="C36" s="171">
        <v>928</v>
      </c>
      <c r="D36" s="164">
        <v>1718</v>
      </c>
      <c r="E36" s="165">
        <v>198</v>
      </c>
      <c r="F36" s="166">
        <v>278</v>
      </c>
      <c r="G36" s="171">
        <v>1090</v>
      </c>
      <c r="H36" s="164">
        <v>1734</v>
      </c>
      <c r="I36" s="165">
        <v>158</v>
      </c>
      <c r="J36" s="166">
        <v>231</v>
      </c>
      <c r="K36" s="171">
        <v>1049</v>
      </c>
      <c r="L36" s="164">
        <v>1642</v>
      </c>
      <c r="M36" s="165">
        <v>188</v>
      </c>
      <c r="N36" s="166">
        <v>255</v>
      </c>
      <c r="O36" s="167">
        <v>1087</v>
      </c>
      <c r="P36" s="168">
        <v>1757</v>
      </c>
      <c r="Q36" s="169">
        <v>240</v>
      </c>
      <c r="R36" s="170">
        <v>310</v>
      </c>
      <c r="S36" s="167">
        <v>1088.4845837087528</v>
      </c>
      <c r="T36" s="168">
        <v>1993.5615086240894</v>
      </c>
      <c r="U36" s="169">
        <v>195.36902784516076</v>
      </c>
      <c r="V36" s="170">
        <v>270.53294635284146</v>
      </c>
      <c r="W36" s="167">
        <v>1151</v>
      </c>
      <c r="X36" s="168">
        <v>2001</v>
      </c>
      <c r="Y36" s="169">
        <v>224</v>
      </c>
      <c r="Z36" s="170">
        <v>374</v>
      </c>
      <c r="AA36" s="167">
        <v>1293</v>
      </c>
      <c r="AB36" s="168">
        <v>2231</v>
      </c>
      <c r="AC36" s="169">
        <v>309</v>
      </c>
      <c r="AD36" s="170">
        <v>371</v>
      </c>
      <c r="AE36" s="167">
        <v>1513</v>
      </c>
      <c r="AF36" s="168">
        <v>2337</v>
      </c>
      <c r="AG36" s="169">
        <v>270</v>
      </c>
      <c r="AH36" s="170">
        <v>545</v>
      </c>
      <c r="AI36" s="167">
        <v>1479</v>
      </c>
      <c r="AJ36" s="168">
        <v>2692</v>
      </c>
      <c r="AK36" s="169">
        <v>286</v>
      </c>
      <c r="AL36" s="170">
        <v>460</v>
      </c>
      <c r="AM36" s="167">
        <v>1694</v>
      </c>
      <c r="AN36" s="168">
        <v>2857</v>
      </c>
      <c r="AO36" s="169">
        <v>411</v>
      </c>
      <c r="AP36" s="170">
        <v>484</v>
      </c>
      <c r="AQ36" s="167">
        <v>1304</v>
      </c>
      <c r="AR36" s="168">
        <v>2124</v>
      </c>
      <c r="AS36" s="169">
        <v>223</v>
      </c>
      <c r="AT36" s="170">
        <v>376</v>
      </c>
    </row>
    <row r="37" spans="1:46" x14ac:dyDescent="0.2">
      <c r="A37" s="161">
        <v>32</v>
      </c>
      <c r="B37" s="162" t="s">
        <v>128</v>
      </c>
      <c r="C37" s="171">
        <v>994</v>
      </c>
      <c r="D37" s="164">
        <v>3147</v>
      </c>
      <c r="E37" s="165">
        <v>280</v>
      </c>
      <c r="F37" s="166">
        <v>489</v>
      </c>
      <c r="G37" s="171">
        <v>1211</v>
      </c>
      <c r="H37" s="164">
        <v>3441</v>
      </c>
      <c r="I37" s="165">
        <v>288</v>
      </c>
      <c r="J37" s="166">
        <v>455</v>
      </c>
      <c r="K37" s="171">
        <v>1435</v>
      </c>
      <c r="L37" s="164">
        <v>3864</v>
      </c>
      <c r="M37" s="165">
        <v>310</v>
      </c>
      <c r="N37" s="166">
        <v>472</v>
      </c>
      <c r="O37" s="167">
        <v>1967</v>
      </c>
      <c r="P37" s="168">
        <v>4313</v>
      </c>
      <c r="Q37" s="169">
        <v>388</v>
      </c>
      <c r="R37" s="170">
        <v>619</v>
      </c>
      <c r="S37" s="167">
        <v>2393.2705911032194</v>
      </c>
      <c r="T37" s="168">
        <v>4662.9403686717451</v>
      </c>
      <c r="U37" s="169">
        <v>349.87004476352769</v>
      </c>
      <c r="V37" s="170">
        <v>585.31663486005107</v>
      </c>
      <c r="W37" s="167">
        <v>2924</v>
      </c>
      <c r="X37" s="168">
        <v>5154</v>
      </c>
      <c r="Y37" s="169">
        <v>460</v>
      </c>
      <c r="Z37" s="170">
        <v>635</v>
      </c>
      <c r="AA37" s="167">
        <v>2932</v>
      </c>
      <c r="AB37" s="168">
        <v>5642</v>
      </c>
      <c r="AC37" s="169">
        <v>432</v>
      </c>
      <c r="AD37" s="170">
        <v>650</v>
      </c>
      <c r="AE37" s="167">
        <v>2778</v>
      </c>
      <c r="AF37" s="168">
        <v>5560</v>
      </c>
      <c r="AG37" s="169">
        <v>511</v>
      </c>
      <c r="AH37" s="170">
        <v>788</v>
      </c>
      <c r="AI37" s="167">
        <v>2614</v>
      </c>
      <c r="AJ37" s="168">
        <v>5531</v>
      </c>
      <c r="AK37" s="169">
        <v>494</v>
      </c>
      <c r="AL37" s="170">
        <v>778</v>
      </c>
      <c r="AM37" s="167">
        <v>2564</v>
      </c>
      <c r="AN37" s="168">
        <v>5860</v>
      </c>
      <c r="AO37" s="169">
        <v>656</v>
      </c>
      <c r="AP37" s="170">
        <v>755</v>
      </c>
      <c r="AQ37" s="167">
        <v>1537</v>
      </c>
      <c r="AR37" s="168">
        <v>3898</v>
      </c>
      <c r="AS37" s="169">
        <v>436</v>
      </c>
      <c r="AT37" s="170">
        <v>635</v>
      </c>
    </row>
    <row r="38" spans="1:46" x14ac:dyDescent="0.2">
      <c r="A38" s="161">
        <v>33</v>
      </c>
      <c r="B38" s="162" t="s">
        <v>129</v>
      </c>
      <c r="C38" s="171">
        <v>1151</v>
      </c>
      <c r="D38" s="164">
        <v>3577</v>
      </c>
      <c r="E38" s="165">
        <v>432</v>
      </c>
      <c r="F38" s="166">
        <v>752</v>
      </c>
      <c r="G38" s="171">
        <v>1342</v>
      </c>
      <c r="H38" s="164">
        <v>4172</v>
      </c>
      <c r="I38" s="165">
        <v>528</v>
      </c>
      <c r="J38" s="166">
        <v>794</v>
      </c>
      <c r="K38" s="171">
        <v>1543</v>
      </c>
      <c r="L38" s="164">
        <v>4791</v>
      </c>
      <c r="M38" s="165">
        <v>451</v>
      </c>
      <c r="N38" s="166">
        <v>825</v>
      </c>
      <c r="O38" s="167">
        <v>1638</v>
      </c>
      <c r="P38" s="168">
        <v>5114</v>
      </c>
      <c r="Q38" s="169">
        <v>523</v>
      </c>
      <c r="R38" s="170">
        <v>1051</v>
      </c>
      <c r="S38" s="167">
        <v>1722.4371434512132</v>
      </c>
      <c r="T38" s="168">
        <v>5363.6772389531125</v>
      </c>
      <c r="U38" s="169">
        <v>546.2358533630005</v>
      </c>
      <c r="V38" s="170">
        <v>894.06613125530134</v>
      </c>
      <c r="W38" s="167">
        <v>1897</v>
      </c>
      <c r="X38" s="168">
        <v>5457</v>
      </c>
      <c r="Y38" s="169">
        <v>587</v>
      </c>
      <c r="Z38" s="170">
        <v>971</v>
      </c>
      <c r="AA38" s="167">
        <v>1933</v>
      </c>
      <c r="AB38" s="168">
        <v>5511</v>
      </c>
      <c r="AC38" s="169">
        <v>688</v>
      </c>
      <c r="AD38" s="170">
        <v>935</v>
      </c>
      <c r="AE38" s="167">
        <v>2226</v>
      </c>
      <c r="AF38" s="168">
        <v>5716</v>
      </c>
      <c r="AG38" s="169">
        <v>670</v>
      </c>
      <c r="AH38" s="170">
        <v>1219</v>
      </c>
      <c r="AI38" s="167">
        <v>2116</v>
      </c>
      <c r="AJ38" s="168">
        <v>6272</v>
      </c>
      <c r="AK38" s="169">
        <v>721</v>
      </c>
      <c r="AL38" s="170">
        <v>1138</v>
      </c>
      <c r="AM38" s="167">
        <v>2071</v>
      </c>
      <c r="AN38" s="168">
        <v>6704</v>
      </c>
      <c r="AO38" s="169">
        <v>813</v>
      </c>
      <c r="AP38" s="170">
        <v>1168</v>
      </c>
      <c r="AQ38" s="167">
        <v>1404</v>
      </c>
      <c r="AR38" s="168">
        <v>4974</v>
      </c>
      <c r="AS38" s="169">
        <v>486</v>
      </c>
      <c r="AT38" s="170">
        <v>909</v>
      </c>
    </row>
    <row r="39" spans="1:46" ht="13.5" thickBot="1" x14ac:dyDescent="0.25">
      <c r="A39" s="176">
        <v>34</v>
      </c>
      <c r="B39" s="177" t="s">
        <v>130</v>
      </c>
      <c r="C39" s="171">
        <v>340</v>
      </c>
      <c r="D39" s="178">
        <v>831</v>
      </c>
      <c r="E39" s="179">
        <v>48</v>
      </c>
      <c r="F39" s="166">
        <v>87</v>
      </c>
      <c r="G39" s="171">
        <v>487</v>
      </c>
      <c r="H39" s="164">
        <v>847</v>
      </c>
      <c r="I39" s="179">
        <v>53</v>
      </c>
      <c r="J39" s="166">
        <v>112</v>
      </c>
      <c r="K39" s="171">
        <v>644</v>
      </c>
      <c r="L39" s="164">
        <v>957</v>
      </c>
      <c r="M39" s="179">
        <v>83</v>
      </c>
      <c r="N39" s="166">
        <v>110</v>
      </c>
      <c r="O39" s="167">
        <v>822</v>
      </c>
      <c r="P39" s="180">
        <v>1442</v>
      </c>
      <c r="Q39" s="169">
        <v>83</v>
      </c>
      <c r="R39" s="170">
        <v>185</v>
      </c>
      <c r="S39" s="167">
        <v>1080.5103376742566</v>
      </c>
      <c r="T39" s="180">
        <v>1660.6367366838665</v>
      </c>
      <c r="U39" s="169">
        <v>126.59115579762968</v>
      </c>
      <c r="V39" s="170">
        <v>136.77502120441056</v>
      </c>
      <c r="W39" s="167">
        <v>1570</v>
      </c>
      <c r="X39" s="180">
        <v>1809</v>
      </c>
      <c r="Y39" s="169">
        <v>103</v>
      </c>
      <c r="Z39" s="170">
        <v>158</v>
      </c>
      <c r="AA39" s="167">
        <v>1427</v>
      </c>
      <c r="AB39" s="180">
        <v>1547</v>
      </c>
      <c r="AC39" s="169">
        <v>95</v>
      </c>
      <c r="AD39" s="170">
        <v>146</v>
      </c>
      <c r="AE39" s="167">
        <v>1379</v>
      </c>
      <c r="AF39" s="180">
        <v>1499</v>
      </c>
      <c r="AG39" s="169">
        <v>115</v>
      </c>
      <c r="AH39" s="170">
        <v>186</v>
      </c>
      <c r="AI39" s="167">
        <v>1408</v>
      </c>
      <c r="AJ39" s="180">
        <v>1996</v>
      </c>
      <c r="AK39" s="169">
        <v>150</v>
      </c>
      <c r="AL39" s="170">
        <v>144</v>
      </c>
      <c r="AM39" s="167">
        <v>1539</v>
      </c>
      <c r="AN39" s="180">
        <v>2712</v>
      </c>
      <c r="AO39" s="169">
        <v>276</v>
      </c>
      <c r="AP39" s="170">
        <v>167</v>
      </c>
      <c r="AQ39" s="167">
        <v>734</v>
      </c>
      <c r="AR39" s="180">
        <v>1460</v>
      </c>
      <c r="AS39" s="169">
        <v>137</v>
      </c>
      <c r="AT39" s="170">
        <v>181</v>
      </c>
    </row>
    <row r="40" spans="1:46" ht="13.5" thickBot="1" x14ac:dyDescent="0.25">
      <c r="A40" s="181"/>
      <c r="B40" s="182" t="s">
        <v>131</v>
      </c>
      <c r="C40" s="183">
        <f t="shared" ref="C40:J40" si="0">SUM(C6:C39)</f>
        <v>58342</v>
      </c>
      <c r="D40" s="184">
        <f t="shared" si="0"/>
        <v>122944</v>
      </c>
      <c r="E40" s="185">
        <f t="shared" si="0"/>
        <v>14656</v>
      </c>
      <c r="F40" s="186">
        <f t="shared" si="0"/>
        <v>22168</v>
      </c>
      <c r="G40" s="183">
        <f t="shared" si="0"/>
        <v>67694</v>
      </c>
      <c r="H40" s="184">
        <f t="shared" si="0"/>
        <v>128075</v>
      </c>
      <c r="I40" s="185">
        <f t="shared" si="0"/>
        <v>14604</v>
      </c>
      <c r="J40" s="186">
        <f t="shared" si="0"/>
        <v>24427</v>
      </c>
      <c r="K40" s="183">
        <f t="shared" ref="K40:R40" si="1">SUM(K6:K39)</f>
        <v>68623</v>
      </c>
      <c r="L40" s="184">
        <f t="shared" si="1"/>
        <v>132379</v>
      </c>
      <c r="M40" s="185">
        <f t="shared" si="1"/>
        <v>15650</v>
      </c>
      <c r="N40" s="186">
        <f t="shared" si="1"/>
        <v>24364</v>
      </c>
      <c r="O40" s="187">
        <f t="shared" si="1"/>
        <v>73012</v>
      </c>
      <c r="P40" s="188">
        <f t="shared" si="1"/>
        <v>137533</v>
      </c>
      <c r="Q40" s="189">
        <f t="shared" si="1"/>
        <v>17105</v>
      </c>
      <c r="R40" s="190">
        <f t="shared" si="1"/>
        <v>29471</v>
      </c>
      <c r="S40" s="187">
        <f t="shared" ref="S40:Z40" si="2">SUM(S6:S39)</f>
        <v>78904.167730587142</v>
      </c>
      <c r="T40" s="188">
        <f t="shared" si="2"/>
        <v>143633.11635410273</v>
      </c>
      <c r="U40" s="189">
        <f t="shared" si="2"/>
        <v>17782.56865692688</v>
      </c>
      <c r="V40" s="190">
        <f t="shared" si="2"/>
        <v>25735.829357506362</v>
      </c>
      <c r="W40" s="187">
        <f t="shared" si="2"/>
        <v>90983</v>
      </c>
      <c r="X40" s="188">
        <f t="shared" si="2"/>
        <v>154443</v>
      </c>
      <c r="Y40" s="189">
        <f t="shared" si="2"/>
        <v>18996</v>
      </c>
      <c r="Z40" s="190">
        <f t="shared" si="2"/>
        <v>31653</v>
      </c>
      <c r="AA40" s="187">
        <f t="shared" ref="AA40:AH40" si="3">SUM(AA6:AA39)</f>
        <v>106215</v>
      </c>
      <c r="AB40" s="188">
        <f t="shared" si="3"/>
        <v>157620</v>
      </c>
      <c r="AC40" s="189">
        <f t="shared" si="3"/>
        <v>21593</v>
      </c>
      <c r="AD40" s="190">
        <f t="shared" si="3"/>
        <v>30393</v>
      </c>
      <c r="AE40" s="187">
        <f t="shared" si="3"/>
        <v>135080</v>
      </c>
      <c r="AF40" s="188">
        <f t="shared" si="3"/>
        <v>168615</v>
      </c>
      <c r="AG40" s="189">
        <f t="shared" si="3"/>
        <v>23545</v>
      </c>
      <c r="AH40" s="190">
        <f t="shared" si="3"/>
        <v>38343</v>
      </c>
      <c r="AI40" s="187">
        <f t="shared" ref="AI40:AP40" si="4">SUM(AI6:AI39)</f>
        <v>149152</v>
      </c>
      <c r="AJ40" s="188">
        <f t="shared" si="4"/>
        <v>180669</v>
      </c>
      <c r="AK40" s="189">
        <f t="shared" si="4"/>
        <v>24662</v>
      </c>
      <c r="AL40" s="190">
        <f t="shared" si="4"/>
        <v>37913</v>
      </c>
      <c r="AM40" s="187">
        <f t="shared" si="4"/>
        <v>165796</v>
      </c>
      <c r="AN40" s="188">
        <f t="shared" si="4"/>
        <v>187730</v>
      </c>
      <c r="AO40" s="189">
        <f t="shared" si="4"/>
        <v>24983</v>
      </c>
      <c r="AP40" s="190">
        <f t="shared" si="4"/>
        <v>40420</v>
      </c>
      <c r="AQ40" s="187">
        <f>SUM(AQ6:AQ39)</f>
        <v>109894</v>
      </c>
      <c r="AR40" s="188">
        <f>SUM(AR6:AR39)</f>
        <v>141337</v>
      </c>
      <c r="AS40" s="189">
        <f>SUM(AS6:AS39)</f>
        <v>18183</v>
      </c>
      <c r="AT40" s="190">
        <f>SUM(AT6:AT39)</f>
        <v>30828</v>
      </c>
    </row>
    <row r="41" spans="1:46" x14ac:dyDescent="0.2">
      <c r="A41" s="191">
        <v>35</v>
      </c>
      <c r="B41" s="192" t="s">
        <v>132</v>
      </c>
      <c r="C41" s="163">
        <v>17946</v>
      </c>
      <c r="D41" s="193">
        <v>16993</v>
      </c>
      <c r="E41" s="194">
        <v>1554</v>
      </c>
      <c r="F41" s="166">
        <v>1887</v>
      </c>
      <c r="G41" s="163">
        <v>20173</v>
      </c>
      <c r="H41" s="193">
        <v>18605</v>
      </c>
      <c r="I41" s="194">
        <v>1756</v>
      </c>
      <c r="J41" s="166">
        <v>2276</v>
      </c>
      <c r="K41" s="163">
        <v>20918</v>
      </c>
      <c r="L41" s="193">
        <v>18801</v>
      </c>
      <c r="M41" s="194">
        <v>1936</v>
      </c>
      <c r="N41" s="166">
        <v>2303</v>
      </c>
      <c r="O41" s="195">
        <v>20585</v>
      </c>
      <c r="P41" s="196">
        <v>18373</v>
      </c>
      <c r="Q41" s="169">
        <v>2116</v>
      </c>
      <c r="R41" s="197">
        <v>3013</v>
      </c>
      <c r="S41" s="195">
        <v>21554.387031243656</v>
      </c>
      <c r="T41" s="196">
        <v>20302.430403827726</v>
      </c>
      <c r="U41" s="169">
        <v>2196.9047825037469</v>
      </c>
      <c r="V41" s="197">
        <v>2695.2724766751489</v>
      </c>
      <c r="W41" s="195">
        <v>23262</v>
      </c>
      <c r="X41" s="196">
        <v>21417</v>
      </c>
      <c r="Y41" s="169">
        <v>2514</v>
      </c>
      <c r="Z41" s="197">
        <v>3570</v>
      </c>
      <c r="AA41" s="195">
        <v>23048</v>
      </c>
      <c r="AB41" s="196">
        <v>20911</v>
      </c>
      <c r="AC41" s="169">
        <v>2726</v>
      </c>
      <c r="AD41" s="197">
        <v>3672</v>
      </c>
      <c r="AE41" s="195">
        <v>24159</v>
      </c>
      <c r="AF41" s="196">
        <v>22133</v>
      </c>
      <c r="AG41" s="169">
        <v>2900</v>
      </c>
      <c r="AH41" s="197">
        <v>4306</v>
      </c>
      <c r="AI41" s="195">
        <v>25185</v>
      </c>
      <c r="AJ41" s="196">
        <v>24012</v>
      </c>
      <c r="AK41" s="169">
        <v>3359</v>
      </c>
      <c r="AL41" s="197">
        <v>4441</v>
      </c>
      <c r="AM41" s="195">
        <v>25696</v>
      </c>
      <c r="AN41" s="196">
        <v>24817</v>
      </c>
      <c r="AO41" s="169">
        <v>3244</v>
      </c>
      <c r="AP41" s="197">
        <v>5070</v>
      </c>
      <c r="AQ41" s="195">
        <v>18758</v>
      </c>
      <c r="AR41" s="196">
        <v>18936</v>
      </c>
      <c r="AS41" s="169">
        <v>2585</v>
      </c>
      <c r="AT41" s="197">
        <v>3630</v>
      </c>
    </row>
    <row r="42" spans="1:46" x14ac:dyDescent="0.2">
      <c r="A42" s="161">
        <v>36</v>
      </c>
      <c r="B42" s="162" t="s">
        <v>133</v>
      </c>
      <c r="C42" s="171">
        <v>6559</v>
      </c>
      <c r="D42" s="164">
        <v>6597</v>
      </c>
      <c r="E42" s="165">
        <v>530</v>
      </c>
      <c r="F42" s="166">
        <v>587</v>
      </c>
      <c r="G42" s="171">
        <v>7188</v>
      </c>
      <c r="H42" s="164">
        <v>7163</v>
      </c>
      <c r="I42" s="165">
        <v>548</v>
      </c>
      <c r="J42" s="166">
        <v>581</v>
      </c>
      <c r="K42" s="171">
        <v>7028</v>
      </c>
      <c r="L42" s="164">
        <v>7114</v>
      </c>
      <c r="M42" s="165">
        <v>612</v>
      </c>
      <c r="N42" s="166">
        <v>650</v>
      </c>
      <c r="O42" s="167">
        <v>7525</v>
      </c>
      <c r="P42" s="168">
        <v>7337</v>
      </c>
      <c r="Q42" s="169">
        <v>607</v>
      </c>
      <c r="R42" s="170">
        <v>729</v>
      </c>
      <c r="S42" s="167">
        <v>7679.1989312199921</v>
      </c>
      <c r="T42" s="168">
        <v>7942.3490503583726</v>
      </c>
      <c r="U42" s="169">
        <v>642.92358653126882</v>
      </c>
      <c r="V42" s="170">
        <v>662.75543363019528</v>
      </c>
      <c r="W42" s="167">
        <v>8591</v>
      </c>
      <c r="X42" s="168">
        <v>8372</v>
      </c>
      <c r="Y42" s="169">
        <v>812</v>
      </c>
      <c r="Z42" s="170">
        <v>854</v>
      </c>
      <c r="AA42" s="167">
        <v>8527</v>
      </c>
      <c r="AB42" s="168">
        <v>8543</v>
      </c>
      <c r="AC42" s="169">
        <v>854</v>
      </c>
      <c r="AD42" s="170">
        <v>843</v>
      </c>
      <c r="AE42" s="167">
        <v>8924</v>
      </c>
      <c r="AF42" s="168">
        <v>9026</v>
      </c>
      <c r="AG42" s="169">
        <v>848</v>
      </c>
      <c r="AH42" s="170">
        <v>1026</v>
      </c>
      <c r="AI42" s="167">
        <v>9819</v>
      </c>
      <c r="AJ42" s="168">
        <v>11026</v>
      </c>
      <c r="AK42" s="169">
        <v>1092</v>
      </c>
      <c r="AL42" s="170">
        <v>1113</v>
      </c>
      <c r="AM42" s="167">
        <v>9526</v>
      </c>
      <c r="AN42" s="168">
        <v>10541</v>
      </c>
      <c r="AO42" s="169">
        <v>1028</v>
      </c>
      <c r="AP42" s="170">
        <v>1387</v>
      </c>
      <c r="AQ42" s="167">
        <v>7094</v>
      </c>
      <c r="AR42" s="168">
        <v>7689</v>
      </c>
      <c r="AS42" s="169">
        <v>684</v>
      </c>
      <c r="AT42" s="170">
        <v>948</v>
      </c>
    </row>
    <row r="43" spans="1:46" x14ac:dyDescent="0.2">
      <c r="A43" s="161">
        <v>37</v>
      </c>
      <c r="B43" s="162" t="s">
        <v>134</v>
      </c>
      <c r="C43" s="171">
        <v>3086</v>
      </c>
      <c r="D43" s="164">
        <v>2233</v>
      </c>
      <c r="E43" s="165">
        <v>481</v>
      </c>
      <c r="F43" s="166">
        <v>757</v>
      </c>
      <c r="G43" s="171">
        <v>3398</v>
      </c>
      <c r="H43" s="164">
        <v>2334</v>
      </c>
      <c r="I43" s="165">
        <v>505</v>
      </c>
      <c r="J43" s="166">
        <v>775</v>
      </c>
      <c r="K43" s="171">
        <v>3407</v>
      </c>
      <c r="L43" s="164">
        <v>2443</v>
      </c>
      <c r="M43" s="165">
        <v>502</v>
      </c>
      <c r="N43" s="166">
        <v>819</v>
      </c>
      <c r="O43" s="167">
        <v>3378</v>
      </c>
      <c r="P43" s="168">
        <v>2332</v>
      </c>
      <c r="Q43" s="169">
        <v>448</v>
      </c>
      <c r="R43" s="170">
        <v>927</v>
      </c>
      <c r="S43" s="167">
        <v>3777.7990588426496</v>
      </c>
      <c r="T43" s="168">
        <v>2639.4754374182944</v>
      </c>
      <c r="U43" s="169">
        <v>443.56743566885984</v>
      </c>
      <c r="V43" s="170">
        <v>845.79259435962695</v>
      </c>
      <c r="W43" s="167">
        <v>4152</v>
      </c>
      <c r="X43" s="168">
        <v>2882</v>
      </c>
      <c r="Y43" s="169">
        <v>546</v>
      </c>
      <c r="Z43" s="170">
        <v>1009</v>
      </c>
      <c r="AA43" s="167">
        <v>4316</v>
      </c>
      <c r="AB43" s="168">
        <v>2914</v>
      </c>
      <c r="AC43" s="169">
        <v>626</v>
      </c>
      <c r="AD43" s="170">
        <v>1089</v>
      </c>
      <c r="AE43" s="167">
        <v>4406</v>
      </c>
      <c r="AF43" s="168">
        <v>3290</v>
      </c>
      <c r="AG43" s="169">
        <v>680</v>
      </c>
      <c r="AH43" s="170">
        <v>1288</v>
      </c>
      <c r="AI43" s="167">
        <v>4795</v>
      </c>
      <c r="AJ43" s="168">
        <v>3411</v>
      </c>
      <c r="AK43" s="169">
        <v>673</v>
      </c>
      <c r="AL43" s="170">
        <v>1302</v>
      </c>
      <c r="AM43" s="167">
        <v>4883</v>
      </c>
      <c r="AN43" s="168">
        <v>3390</v>
      </c>
      <c r="AO43" s="169">
        <v>690</v>
      </c>
      <c r="AP43" s="170">
        <v>1324</v>
      </c>
      <c r="AQ43" s="167">
        <v>3764</v>
      </c>
      <c r="AR43" s="168">
        <v>2863</v>
      </c>
      <c r="AS43" s="169">
        <v>524</v>
      </c>
      <c r="AT43" s="170">
        <v>1055</v>
      </c>
    </row>
    <row r="44" spans="1:46" x14ac:dyDescent="0.2">
      <c r="A44" s="161">
        <v>38</v>
      </c>
      <c r="B44" s="162" t="s">
        <v>135</v>
      </c>
      <c r="C44" s="171">
        <v>1733</v>
      </c>
      <c r="D44" s="164">
        <v>2888</v>
      </c>
      <c r="E44" s="165">
        <v>608</v>
      </c>
      <c r="F44" s="166">
        <v>842</v>
      </c>
      <c r="G44" s="171">
        <v>1856</v>
      </c>
      <c r="H44" s="164">
        <v>3099</v>
      </c>
      <c r="I44" s="165">
        <v>568</v>
      </c>
      <c r="J44" s="166">
        <v>869</v>
      </c>
      <c r="K44" s="171">
        <v>1890</v>
      </c>
      <c r="L44" s="164">
        <v>3207</v>
      </c>
      <c r="M44" s="165">
        <v>765</v>
      </c>
      <c r="N44" s="166">
        <v>976</v>
      </c>
      <c r="O44" s="167">
        <v>1763</v>
      </c>
      <c r="P44" s="168">
        <v>2933</v>
      </c>
      <c r="Q44" s="169">
        <v>720</v>
      </c>
      <c r="R44" s="170">
        <v>1244</v>
      </c>
      <c r="S44" s="167">
        <v>1829.0926841626022</v>
      </c>
      <c r="T44" s="168">
        <v>3200.6630020959756</v>
      </c>
      <c r="U44" s="169">
        <v>749.57912724265771</v>
      </c>
      <c r="V44" s="170">
        <v>1046.9323314249366</v>
      </c>
      <c r="W44" s="167">
        <v>1709</v>
      </c>
      <c r="X44" s="168">
        <v>3100</v>
      </c>
      <c r="Y44" s="169">
        <v>782</v>
      </c>
      <c r="Z44" s="170">
        <v>1280</v>
      </c>
      <c r="AA44" s="167">
        <v>1614</v>
      </c>
      <c r="AB44" s="168">
        <v>3030</v>
      </c>
      <c r="AC44" s="169">
        <v>953</v>
      </c>
      <c r="AD44" s="170">
        <v>1338</v>
      </c>
      <c r="AE44" s="167">
        <v>1778</v>
      </c>
      <c r="AF44" s="168">
        <v>3076</v>
      </c>
      <c r="AG44" s="169">
        <v>1217</v>
      </c>
      <c r="AH44" s="170">
        <v>1468</v>
      </c>
      <c r="AI44" s="167">
        <v>1685</v>
      </c>
      <c r="AJ44" s="168">
        <v>3036</v>
      </c>
      <c r="AK44" s="169">
        <v>1072</v>
      </c>
      <c r="AL44" s="170">
        <v>1447</v>
      </c>
      <c r="AM44" s="167">
        <v>1701</v>
      </c>
      <c r="AN44" s="168">
        <v>3006</v>
      </c>
      <c r="AO44" s="169">
        <v>882</v>
      </c>
      <c r="AP44" s="170">
        <v>1643</v>
      </c>
      <c r="AQ44" s="167">
        <v>1245</v>
      </c>
      <c r="AR44" s="168">
        <v>2348</v>
      </c>
      <c r="AS44" s="169">
        <v>678</v>
      </c>
      <c r="AT44" s="170">
        <v>1056</v>
      </c>
    </row>
    <row r="45" spans="1:46" x14ac:dyDescent="0.2">
      <c r="A45" s="161">
        <v>39</v>
      </c>
      <c r="B45" s="162" t="s">
        <v>136</v>
      </c>
      <c r="C45" s="171">
        <v>1830</v>
      </c>
      <c r="D45" s="164">
        <v>1685</v>
      </c>
      <c r="E45" s="165">
        <v>296</v>
      </c>
      <c r="F45" s="166">
        <v>404</v>
      </c>
      <c r="G45" s="171">
        <v>2093</v>
      </c>
      <c r="H45" s="164">
        <v>1879</v>
      </c>
      <c r="I45" s="165">
        <v>300</v>
      </c>
      <c r="J45" s="166">
        <v>427</v>
      </c>
      <c r="K45" s="171">
        <v>2116</v>
      </c>
      <c r="L45" s="164">
        <v>1906</v>
      </c>
      <c r="M45" s="165">
        <v>351</v>
      </c>
      <c r="N45" s="166">
        <v>453</v>
      </c>
      <c r="O45" s="167">
        <v>2203</v>
      </c>
      <c r="P45" s="168">
        <v>1876</v>
      </c>
      <c r="Q45" s="169">
        <v>297</v>
      </c>
      <c r="R45" s="170">
        <v>545</v>
      </c>
      <c r="S45" s="167">
        <v>2243.7534779564126</v>
      </c>
      <c r="T45" s="168">
        <v>1944.7192516627993</v>
      </c>
      <c r="U45" s="169">
        <v>339.90223722040724</v>
      </c>
      <c r="V45" s="170">
        <v>528.99750848176438</v>
      </c>
      <c r="W45" s="167">
        <v>2405</v>
      </c>
      <c r="X45" s="168">
        <v>2244</v>
      </c>
      <c r="Y45" s="169">
        <v>436</v>
      </c>
      <c r="Z45" s="170">
        <v>679</v>
      </c>
      <c r="AA45" s="167">
        <v>2473</v>
      </c>
      <c r="AB45" s="168">
        <v>2504</v>
      </c>
      <c r="AC45" s="169">
        <v>488</v>
      </c>
      <c r="AD45" s="170">
        <v>686</v>
      </c>
      <c r="AE45" s="167">
        <v>2664</v>
      </c>
      <c r="AF45" s="168">
        <v>2616</v>
      </c>
      <c r="AG45" s="169">
        <v>496</v>
      </c>
      <c r="AH45" s="170">
        <v>823</v>
      </c>
      <c r="AI45" s="167">
        <v>2691</v>
      </c>
      <c r="AJ45" s="168">
        <v>2932</v>
      </c>
      <c r="AK45" s="169">
        <v>572</v>
      </c>
      <c r="AL45" s="170">
        <v>767</v>
      </c>
      <c r="AM45" s="167">
        <v>2763</v>
      </c>
      <c r="AN45" s="168">
        <v>3025</v>
      </c>
      <c r="AO45" s="169">
        <v>490</v>
      </c>
      <c r="AP45" s="170">
        <v>899</v>
      </c>
      <c r="AQ45" s="167">
        <v>1859</v>
      </c>
      <c r="AR45" s="168">
        <v>2140</v>
      </c>
      <c r="AS45" s="169">
        <v>405</v>
      </c>
      <c r="AT45" s="170">
        <v>630</v>
      </c>
    </row>
    <row r="46" spans="1:46" x14ac:dyDescent="0.2">
      <c r="A46" s="161">
        <v>40</v>
      </c>
      <c r="B46" s="162" t="s">
        <v>137</v>
      </c>
      <c r="C46" s="171">
        <v>1428</v>
      </c>
      <c r="D46" s="164">
        <v>1487</v>
      </c>
      <c r="E46" s="165">
        <v>309</v>
      </c>
      <c r="F46" s="166">
        <v>394</v>
      </c>
      <c r="G46" s="171">
        <v>1680</v>
      </c>
      <c r="H46" s="164">
        <v>1495</v>
      </c>
      <c r="I46" s="165">
        <v>256</v>
      </c>
      <c r="J46" s="166">
        <v>420</v>
      </c>
      <c r="K46" s="171">
        <v>1711</v>
      </c>
      <c r="L46" s="164">
        <v>1602</v>
      </c>
      <c r="M46" s="165">
        <v>298</v>
      </c>
      <c r="N46" s="166">
        <v>373</v>
      </c>
      <c r="O46" s="167">
        <v>1639</v>
      </c>
      <c r="P46" s="168">
        <v>1560</v>
      </c>
      <c r="Q46" s="169">
        <v>244</v>
      </c>
      <c r="R46" s="170">
        <v>505</v>
      </c>
      <c r="S46" s="167">
        <v>1670.6045442269869</v>
      </c>
      <c r="T46" s="168">
        <v>1631.7300948088173</v>
      </c>
      <c r="U46" s="169">
        <v>307.00847232810975</v>
      </c>
      <c r="V46" s="170">
        <v>455.58150445292631</v>
      </c>
      <c r="W46" s="167">
        <v>1838</v>
      </c>
      <c r="X46" s="168">
        <v>1757</v>
      </c>
      <c r="Y46" s="169">
        <v>318</v>
      </c>
      <c r="Z46" s="170">
        <v>590</v>
      </c>
      <c r="AA46" s="167">
        <v>1886</v>
      </c>
      <c r="AB46" s="168">
        <v>1887</v>
      </c>
      <c r="AC46" s="169">
        <v>402</v>
      </c>
      <c r="AD46" s="170">
        <v>551</v>
      </c>
      <c r="AE46" s="167">
        <v>1942</v>
      </c>
      <c r="AF46" s="168">
        <v>2009</v>
      </c>
      <c r="AG46" s="169">
        <v>369</v>
      </c>
      <c r="AH46" s="170">
        <v>713</v>
      </c>
      <c r="AI46" s="167">
        <v>2184</v>
      </c>
      <c r="AJ46" s="168">
        <v>2216</v>
      </c>
      <c r="AK46" s="169">
        <v>424</v>
      </c>
      <c r="AL46" s="170">
        <v>688</v>
      </c>
      <c r="AM46" s="167">
        <v>2181</v>
      </c>
      <c r="AN46" s="168">
        <v>2346</v>
      </c>
      <c r="AO46" s="169">
        <v>461</v>
      </c>
      <c r="AP46" s="170">
        <v>747</v>
      </c>
      <c r="AQ46" s="167">
        <v>1497</v>
      </c>
      <c r="AR46" s="168">
        <v>1994</v>
      </c>
      <c r="AS46" s="169">
        <v>341</v>
      </c>
      <c r="AT46" s="170">
        <v>550</v>
      </c>
    </row>
    <row r="47" spans="1:46" x14ac:dyDescent="0.2">
      <c r="A47" s="161">
        <v>41</v>
      </c>
      <c r="B47" s="162" t="s">
        <v>138</v>
      </c>
      <c r="C47" s="171">
        <v>15612</v>
      </c>
      <c r="D47" s="164">
        <v>15381</v>
      </c>
      <c r="E47" s="165">
        <v>1204</v>
      </c>
      <c r="F47" s="166">
        <v>1406</v>
      </c>
      <c r="G47" s="171">
        <v>18031</v>
      </c>
      <c r="H47" s="164">
        <v>16219</v>
      </c>
      <c r="I47" s="165">
        <v>1411</v>
      </c>
      <c r="J47" s="166">
        <v>1650</v>
      </c>
      <c r="K47" s="171">
        <v>19021</v>
      </c>
      <c r="L47" s="164">
        <v>17032</v>
      </c>
      <c r="M47" s="165">
        <v>1696</v>
      </c>
      <c r="N47" s="166">
        <v>1693</v>
      </c>
      <c r="O47" s="167">
        <v>19119</v>
      </c>
      <c r="P47" s="168">
        <v>17409</v>
      </c>
      <c r="Q47" s="169">
        <v>1788</v>
      </c>
      <c r="R47" s="170">
        <v>2077</v>
      </c>
      <c r="S47" s="167">
        <v>20219.697601219828</v>
      </c>
      <c r="T47" s="168">
        <v>18145.396851496462</v>
      </c>
      <c r="U47" s="169">
        <v>1737.3888547658939</v>
      </c>
      <c r="V47" s="170">
        <v>1895.7420218405432</v>
      </c>
      <c r="W47" s="167">
        <v>22391</v>
      </c>
      <c r="X47" s="168">
        <v>19870</v>
      </c>
      <c r="Y47" s="169">
        <v>2001</v>
      </c>
      <c r="Z47" s="170">
        <v>2367</v>
      </c>
      <c r="AA47" s="167">
        <v>23754</v>
      </c>
      <c r="AB47" s="168">
        <v>20576</v>
      </c>
      <c r="AC47" s="169">
        <v>2155</v>
      </c>
      <c r="AD47" s="170">
        <v>2447</v>
      </c>
      <c r="AE47" s="167">
        <v>24777</v>
      </c>
      <c r="AF47" s="168">
        <v>21766</v>
      </c>
      <c r="AG47" s="169">
        <v>2256</v>
      </c>
      <c r="AH47" s="170">
        <v>2871</v>
      </c>
      <c r="AI47" s="167">
        <v>26286</v>
      </c>
      <c r="AJ47" s="168">
        <v>23944</v>
      </c>
      <c r="AK47" s="169">
        <v>2717</v>
      </c>
      <c r="AL47" s="170">
        <v>2789</v>
      </c>
      <c r="AM47" s="167">
        <v>27473</v>
      </c>
      <c r="AN47" s="168">
        <v>25359</v>
      </c>
      <c r="AO47" s="169">
        <v>2586</v>
      </c>
      <c r="AP47" s="170">
        <v>3195</v>
      </c>
      <c r="AQ47" s="167">
        <v>21158</v>
      </c>
      <c r="AR47" s="168">
        <v>19270</v>
      </c>
      <c r="AS47" s="169">
        <v>2111</v>
      </c>
      <c r="AT47" s="170">
        <v>2313</v>
      </c>
    </row>
    <row r="48" spans="1:46" x14ac:dyDescent="0.2">
      <c r="A48" s="161">
        <v>42</v>
      </c>
      <c r="B48" s="162" t="s">
        <v>139</v>
      </c>
      <c r="C48" s="171">
        <v>7968</v>
      </c>
      <c r="D48" s="164">
        <v>8863</v>
      </c>
      <c r="E48" s="165">
        <v>1444</v>
      </c>
      <c r="F48" s="166">
        <v>2128</v>
      </c>
      <c r="G48" s="171">
        <v>9126</v>
      </c>
      <c r="H48" s="164">
        <v>9822</v>
      </c>
      <c r="I48" s="165">
        <v>1474</v>
      </c>
      <c r="J48" s="166">
        <v>2293</v>
      </c>
      <c r="K48" s="171">
        <v>9961</v>
      </c>
      <c r="L48" s="164">
        <v>11077</v>
      </c>
      <c r="M48" s="165">
        <v>1766</v>
      </c>
      <c r="N48" s="166">
        <v>2360</v>
      </c>
      <c r="O48" s="167">
        <v>10120</v>
      </c>
      <c r="P48" s="168">
        <v>11182</v>
      </c>
      <c r="Q48" s="169">
        <v>1883</v>
      </c>
      <c r="R48" s="170">
        <v>2932</v>
      </c>
      <c r="S48" s="167">
        <v>10654.589482841446</v>
      </c>
      <c r="T48" s="168">
        <v>12757.79687443986</v>
      </c>
      <c r="U48" s="169">
        <v>2119.1558836674071</v>
      </c>
      <c r="V48" s="170">
        <v>2587.6627173452084</v>
      </c>
      <c r="W48" s="167">
        <v>11395</v>
      </c>
      <c r="X48" s="168">
        <v>13854</v>
      </c>
      <c r="Y48" s="169">
        <v>2239</v>
      </c>
      <c r="Z48" s="170">
        <v>3217</v>
      </c>
      <c r="AA48" s="167">
        <v>12079</v>
      </c>
      <c r="AB48" s="168">
        <v>14229</v>
      </c>
      <c r="AC48" s="169">
        <v>2542</v>
      </c>
      <c r="AD48" s="170">
        <v>3434</v>
      </c>
      <c r="AE48" s="167">
        <v>12960</v>
      </c>
      <c r="AF48" s="168">
        <v>15230</v>
      </c>
      <c r="AG48" s="169">
        <v>2740</v>
      </c>
      <c r="AH48" s="170">
        <v>4216</v>
      </c>
      <c r="AI48" s="167">
        <v>13553</v>
      </c>
      <c r="AJ48" s="168">
        <v>17616</v>
      </c>
      <c r="AK48" s="169">
        <v>3197</v>
      </c>
      <c r="AL48" s="170">
        <v>4321</v>
      </c>
      <c r="AM48" s="167">
        <v>13851</v>
      </c>
      <c r="AN48" s="168">
        <v>17876</v>
      </c>
      <c r="AO48" s="169">
        <v>3122</v>
      </c>
      <c r="AP48" s="170">
        <v>4898</v>
      </c>
      <c r="AQ48" s="167">
        <v>10139</v>
      </c>
      <c r="AR48" s="168">
        <v>13959</v>
      </c>
      <c r="AS48" s="169">
        <v>2344</v>
      </c>
      <c r="AT48" s="170">
        <v>3807</v>
      </c>
    </row>
    <row r="49" spans="1:46" x14ac:dyDescent="0.2">
      <c r="A49" s="161">
        <v>43</v>
      </c>
      <c r="B49" s="162" t="s">
        <v>140</v>
      </c>
      <c r="C49" s="171">
        <v>3359</v>
      </c>
      <c r="D49" s="164">
        <v>3732</v>
      </c>
      <c r="E49" s="165">
        <v>311</v>
      </c>
      <c r="F49" s="166">
        <v>337</v>
      </c>
      <c r="G49" s="171">
        <v>4106</v>
      </c>
      <c r="H49" s="164">
        <v>4359</v>
      </c>
      <c r="I49" s="165">
        <v>314</v>
      </c>
      <c r="J49" s="166">
        <v>412</v>
      </c>
      <c r="K49" s="171">
        <v>4373</v>
      </c>
      <c r="L49" s="164">
        <v>4540</v>
      </c>
      <c r="M49" s="165">
        <v>369</v>
      </c>
      <c r="N49" s="166">
        <v>421</v>
      </c>
      <c r="O49" s="167">
        <v>4414</v>
      </c>
      <c r="P49" s="168">
        <v>4831</v>
      </c>
      <c r="Q49" s="169">
        <v>370</v>
      </c>
      <c r="R49" s="170">
        <v>525</v>
      </c>
      <c r="S49" s="167">
        <v>4905.1580919695716</v>
      </c>
      <c r="T49" s="168">
        <v>5602.9046199880031</v>
      </c>
      <c r="U49" s="169">
        <v>393.72839795325763</v>
      </c>
      <c r="V49" s="170">
        <v>514.91772688719266</v>
      </c>
      <c r="W49" s="167">
        <v>5446</v>
      </c>
      <c r="X49" s="168">
        <v>6297</v>
      </c>
      <c r="Y49" s="169">
        <v>578</v>
      </c>
      <c r="Z49" s="170">
        <v>719</v>
      </c>
      <c r="AA49" s="167">
        <v>5926</v>
      </c>
      <c r="AB49" s="168">
        <v>6807</v>
      </c>
      <c r="AC49" s="169">
        <v>611</v>
      </c>
      <c r="AD49" s="170">
        <v>708</v>
      </c>
      <c r="AE49" s="167">
        <v>6289</v>
      </c>
      <c r="AF49" s="168">
        <v>6885</v>
      </c>
      <c r="AG49" s="169">
        <v>648</v>
      </c>
      <c r="AH49" s="170">
        <v>856</v>
      </c>
      <c r="AI49" s="167">
        <v>6524</v>
      </c>
      <c r="AJ49" s="168">
        <v>7667</v>
      </c>
      <c r="AK49" s="169">
        <v>711</v>
      </c>
      <c r="AL49" s="170">
        <v>853</v>
      </c>
      <c r="AM49" s="167">
        <v>6435</v>
      </c>
      <c r="AN49" s="168">
        <v>7653</v>
      </c>
      <c r="AO49" s="169">
        <v>719</v>
      </c>
      <c r="AP49" s="170">
        <v>861</v>
      </c>
      <c r="AQ49" s="167">
        <v>4227</v>
      </c>
      <c r="AR49" s="168">
        <v>4772</v>
      </c>
      <c r="AS49" s="169">
        <v>528</v>
      </c>
      <c r="AT49" s="170">
        <v>667</v>
      </c>
    </row>
    <row r="50" spans="1:46" x14ac:dyDescent="0.2">
      <c r="A50" s="161">
        <v>44</v>
      </c>
      <c r="B50" s="162" t="s">
        <v>141</v>
      </c>
      <c r="C50" s="171">
        <v>3932</v>
      </c>
      <c r="D50" s="164">
        <v>3923</v>
      </c>
      <c r="E50" s="165">
        <v>393</v>
      </c>
      <c r="F50" s="166">
        <v>403</v>
      </c>
      <c r="G50" s="171">
        <v>4338</v>
      </c>
      <c r="H50" s="164">
        <v>4304</v>
      </c>
      <c r="I50" s="165">
        <v>284</v>
      </c>
      <c r="J50" s="166">
        <v>364</v>
      </c>
      <c r="K50" s="171">
        <v>4758</v>
      </c>
      <c r="L50" s="164">
        <v>4666</v>
      </c>
      <c r="M50" s="165">
        <v>370</v>
      </c>
      <c r="N50" s="166">
        <v>462</v>
      </c>
      <c r="O50" s="167">
        <v>5007</v>
      </c>
      <c r="P50" s="168">
        <v>4633</v>
      </c>
      <c r="Q50" s="169">
        <v>366</v>
      </c>
      <c r="R50" s="170">
        <v>563</v>
      </c>
      <c r="S50" s="167">
        <v>5096.5399967974845</v>
      </c>
      <c r="T50" s="168">
        <v>5164.3210880907036</v>
      </c>
      <c r="U50" s="169">
        <v>403.69620549637813</v>
      </c>
      <c r="V50" s="170">
        <v>530.00320716709086</v>
      </c>
      <c r="W50" s="167">
        <v>5692</v>
      </c>
      <c r="X50" s="168">
        <v>5829</v>
      </c>
      <c r="Y50" s="169">
        <v>488</v>
      </c>
      <c r="Z50" s="170">
        <v>678</v>
      </c>
      <c r="AA50" s="167">
        <v>6355</v>
      </c>
      <c r="AB50" s="168">
        <v>5950</v>
      </c>
      <c r="AC50" s="169">
        <v>573</v>
      </c>
      <c r="AD50" s="170">
        <v>735</v>
      </c>
      <c r="AE50" s="167">
        <v>6924</v>
      </c>
      <c r="AF50" s="168">
        <v>6394</v>
      </c>
      <c r="AG50" s="169">
        <v>617</v>
      </c>
      <c r="AH50" s="170">
        <v>895</v>
      </c>
      <c r="AI50" s="167">
        <v>7256</v>
      </c>
      <c r="AJ50" s="168">
        <v>7193</v>
      </c>
      <c r="AK50" s="169">
        <v>673</v>
      </c>
      <c r="AL50" s="170">
        <v>964</v>
      </c>
      <c r="AM50" s="167">
        <v>7874</v>
      </c>
      <c r="AN50" s="168">
        <v>7866</v>
      </c>
      <c r="AO50" s="169">
        <v>792</v>
      </c>
      <c r="AP50" s="170">
        <v>1023</v>
      </c>
      <c r="AQ50" s="167">
        <v>5588</v>
      </c>
      <c r="AR50" s="168">
        <v>6062</v>
      </c>
      <c r="AS50" s="169">
        <v>532</v>
      </c>
      <c r="AT50" s="170">
        <v>840</v>
      </c>
    </row>
    <row r="51" spans="1:46" ht="13.5" thickBot="1" x14ac:dyDescent="0.25">
      <c r="A51" s="198">
        <v>45</v>
      </c>
      <c r="B51" s="199" t="s">
        <v>142</v>
      </c>
      <c r="C51" s="200">
        <v>3016</v>
      </c>
      <c r="D51" s="201">
        <v>2986</v>
      </c>
      <c r="E51" s="202">
        <v>308</v>
      </c>
      <c r="F51" s="203">
        <v>278</v>
      </c>
      <c r="G51" s="200">
        <v>3741</v>
      </c>
      <c r="H51" s="201">
        <v>3500</v>
      </c>
      <c r="I51" s="202">
        <v>276</v>
      </c>
      <c r="J51" s="203">
        <v>290</v>
      </c>
      <c r="K51" s="200">
        <v>3778</v>
      </c>
      <c r="L51" s="201">
        <v>3564</v>
      </c>
      <c r="M51" s="202">
        <v>379</v>
      </c>
      <c r="N51" s="203">
        <v>323</v>
      </c>
      <c r="O51" s="204">
        <v>3811</v>
      </c>
      <c r="P51" s="205">
        <v>3281</v>
      </c>
      <c r="Q51" s="206">
        <v>370</v>
      </c>
      <c r="R51" s="207">
        <v>488</v>
      </c>
      <c r="S51" s="204">
        <v>3880.4674765367899</v>
      </c>
      <c r="T51" s="205">
        <v>3574.4557849629923</v>
      </c>
      <c r="U51" s="206">
        <v>344.88614099196747</v>
      </c>
      <c r="V51" s="207">
        <v>443.51312022900771</v>
      </c>
      <c r="W51" s="204">
        <v>4005</v>
      </c>
      <c r="X51" s="205">
        <v>4022</v>
      </c>
      <c r="Y51" s="206">
        <v>461</v>
      </c>
      <c r="Z51" s="207">
        <v>559</v>
      </c>
      <c r="AA51" s="204">
        <v>4145</v>
      </c>
      <c r="AB51" s="205">
        <v>3901</v>
      </c>
      <c r="AC51" s="206">
        <v>451</v>
      </c>
      <c r="AD51" s="207">
        <v>604</v>
      </c>
      <c r="AE51" s="204">
        <v>4504</v>
      </c>
      <c r="AF51" s="205">
        <v>3746</v>
      </c>
      <c r="AG51" s="206">
        <v>548</v>
      </c>
      <c r="AH51" s="207">
        <v>638</v>
      </c>
      <c r="AI51" s="204">
        <v>4452</v>
      </c>
      <c r="AJ51" s="205">
        <v>3942</v>
      </c>
      <c r="AK51" s="206">
        <v>563</v>
      </c>
      <c r="AL51" s="207">
        <v>645</v>
      </c>
      <c r="AM51" s="204">
        <v>4723</v>
      </c>
      <c r="AN51" s="205">
        <v>4325</v>
      </c>
      <c r="AO51" s="206">
        <v>506</v>
      </c>
      <c r="AP51" s="207">
        <v>722</v>
      </c>
      <c r="AQ51" s="204">
        <v>3732</v>
      </c>
      <c r="AR51" s="205">
        <v>3344</v>
      </c>
      <c r="AS51" s="206">
        <v>386</v>
      </c>
      <c r="AT51" s="207">
        <v>504</v>
      </c>
    </row>
    <row r="52" spans="1:46" ht="13.5" thickBot="1" x14ac:dyDescent="0.25">
      <c r="A52" s="181"/>
      <c r="B52" s="182" t="s">
        <v>143</v>
      </c>
      <c r="C52" s="183">
        <f t="shared" ref="C52:J52" si="5">SUM(C41:C51)</f>
        <v>66469</v>
      </c>
      <c r="D52" s="184">
        <f t="shared" si="5"/>
        <v>66768</v>
      </c>
      <c r="E52" s="185">
        <f t="shared" si="5"/>
        <v>7438</v>
      </c>
      <c r="F52" s="186">
        <f t="shared" si="5"/>
        <v>9423</v>
      </c>
      <c r="G52" s="183">
        <f t="shared" si="5"/>
        <v>75730</v>
      </c>
      <c r="H52" s="184">
        <f t="shared" si="5"/>
        <v>72779</v>
      </c>
      <c r="I52" s="185">
        <f t="shared" si="5"/>
        <v>7692</v>
      </c>
      <c r="J52" s="186">
        <f t="shared" si="5"/>
        <v>10357</v>
      </c>
      <c r="K52" s="183">
        <f t="shared" ref="K52:R52" si="6">SUM(K41:K51)</f>
        <v>78961</v>
      </c>
      <c r="L52" s="184">
        <f t="shared" si="6"/>
        <v>75952</v>
      </c>
      <c r="M52" s="185">
        <f t="shared" si="6"/>
        <v>9044</v>
      </c>
      <c r="N52" s="186">
        <f t="shared" si="6"/>
        <v>10833</v>
      </c>
      <c r="O52" s="187">
        <f t="shared" si="6"/>
        <v>79564</v>
      </c>
      <c r="P52" s="188">
        <f t="shared" si="6"/>
        <v>75747</v>
      </c>
      <c r="Q52" s="189">
        <f t="shared" si="6"/>
        <v>9209</v>
      </c>
      <c r="R52" s="190">
        <f t="shared" si="6"/>
        <v>13548</v>
      </c>
      <c r="S52" s="187">
        <f t="shared" ref="S52:Z52" si="7">SUM(S41:S51)</f>
        <v>83511.288377017423</v>
      </c>
      <c r="T52" s="188">
        <f t="shared" si="7"/>
        <v>82906.242459150002</v>
      </c>
      <c r="U52" s="189">
        <f t="shared" si="7"/>
        <v>9678.7411243699571</v>
      </c>
      <c r="V52" s="190">
        <f t="shared" si="7"/>
        <v>12207.17064249364</v>
      </c>
      <c r="W52" s="187">
        <f t="shared" si="7"/>
        <v>90886</v>
      </c>
      <c r="X52" s="188">
        <f t="shared" si="7"/>
        <v>89644</v>
      </c>
      <c r="Y52" s="189">
        <f t="shared" si="7"/>
        <v>11175</v>
      </c>
      <c r="Z52" s="190">
        <f t="shared" si="7"/>
        <v>15522</v>
      </c>
      <c r="AA52" s="187">
        <f t="shared" ref="AA52:AH52" si="8">SUM(AA41:AA51)</f>
        <v>94123</v>
      </c>
      <c r="AB52" s="188">
        <f t="shared" si="8"/>
        <v>91252</v>
      </c>
      <c r="AC52" s="189">
        <f t="shared" si="8"/>
        <v>12381</v>
      </c>
      <c r="AD52" s="190">
        <f t="shared" si="8"/>
        <v>16107</v>
      </c>
      <c r="AE52" s="187">
        <f t="shared" si="8"/>
        <v>99327</v>
      </c>
      <c r="AF52" s="188">
        <f t="shared" si="8"/>
        <v>96171</v>
      </c>
      <c r="AG52" s="189">
        <f t="shared" si="8"/>
        <v>13319</v>
      </c>
      <c r="AH52" s="190">
        <f t="shared" si="8"/>
        <v>19100</v>
      </c>
      <c r="AI52" s="187">
        <f t="shared" ref="AI52:AP52" si="9">SUM(AI41:AI51)</f>
        <v>104430</v>
      </c>
      <c r="AJ52" s="188">
        <f t="shared" si="9"/>
        <v>106995</v>
      </c>
      <c r="AK52" s="189">
        <f t="shared" si="9"/>
        <v>15053</v>
      </c>
      <c r="AL52" s="190">
        <f t="shared" si="9"/>
        <v>19330</v>
      </c>
      <c r="AM52" s="187">
        <f t="shared" si="9"/>
        <v>107106</v>
      </c>
      <c r="AN52" s="188">
        <f t="shared" si="9"/>
        <v>110204</v>
      </c>
      <c r="AO52" s="189">
        <f t="shared" si="9"/>
        <v>14520</v>
      </c>
      <c r="AP52" s="190">
        <f t="shared" si="9"/>
        <v>21769</v>
      </c>
      <c r="AQ52" s="187">
        <f>SUM(AQ41:AQ51)</f>
        <v>79061</v>
      </c>
      <c r="AR52" s="188">
        <f>SUM(AR41:AR51)</f>
        <v>83377</v>
      </c>
      <c r="AS52" s="189">
        <f>SUM(AS41:AS51)</f>
        <v>11118</v>
      </c>
      <c r="AT52" s="190">
        <f>SUM(AT41:AT51)</f>
        <v>16000</v>
      </c>
    </row>
    <row r="53" spans="1:46" x14ac:dyDescent="0.2">
      <c r="A53" s="191">
        <v>200</v>
      </c>
      <c r="B53" s="192" t="s">
        <v>144</v>
      </c>
      <c r="C53" s="163">
        <v>127</v>
      </c>
      <c r="D53" s="193">
        <v>60</v>
      </c>
      <c r="E53" s="194">
        <v>1</v>
      </c>
      <c r="F53" s="174">
        <v>0</v>
      </c>
      <c r="G53" s="163">
        <v>160</v>
      </c>
      <c r="H53" s="193">
        <v>54</v>
      </c>
      <c r="I53" s="194">
        <v>0</v>
      </c>
      <c r="J53" s="174">
        <v>0</v>
      </c>
      <c r="K53" s="163">
        <v>150</v>
      </c>
      <c r="L53" s="193">
        <v>52</v>
      </c>
      <c r="M53" s="194">
        <v>1</v>
      </c>
      <c r="N53" s="174">
        <v>0</v>
      </c>
      <c r="O53" s="195">
        <v>164</v>
      </c>
      <c r="P53" s="196">
        <v>40</v>
      </c>
      <c r="Q53" s="175">
        <v>0</v>
      </c>
      <c r="R53" s="197">
        <v>0</v>
      </c>
      <c r="S53" s="195">
        <v>136.55896334075013</v>
      </c>
      <c r="T53" s="196">
        <v>47.845476206978148</v>
      </c>
      <c r="U53" s="175">
        <v>0</v>
      </c>
      <c r="V53" s="197">
        <v>0</v>
      </c>
      <c r="W53" s="195">
        <v>131</v>
      </c>
      <c r="X53" s="196">
        <v>43</v>
      </c>
      <c r="Y53" s="175">
        <v>2</v>
      </c>
      <c r="Z53" s="197">
        <v>0</v>
      </c>
      <c r="AA53" s="195">
        <v>132</v>
      </c>
      <c r="AB53" s="196">
        <v>47</v>
      </c>
      <c r="AC53" s="175">
        <v>0</v>
      </c>
      <c r="AD53" s="197">
        <v>0</v>
      </c>
      <c r="AE53" s="195">
        <v>120</v>
      </c>
      <c r="AF53" s="196">
        <v>42</v>
      </c>
      <c r="AG53" s="175">
        <v>0</v>
      </c>
      <c r="AH53" s="197">
        <v>0</v>
      </c>
      <c r="AI53" s="195">
        <v>118</v>
      </c>
      <c r="AJ53" s="196">
        <v>34</v>
      </c>
      <c r="AK53" s="175">
        <v>0</v>
      </c>
      <c r="AL53" s="197">
        <v>0</v>
      </c>
      <c r="AM53" s="195">
        <v>98</v>
      </c>
      <c r="AN53" s="196">
        <v>74</v>
      </c>
      <c r="AO53" s="175">
        <v>0</v>
      </c>
      <c r="AP53" s="197">
        <v>0</v>
      </c>
      <c r="AQ53" s="195">
        <v>81</v>
      </c>
      <c r="AR53" s="196">
        <v>51</v>
      </c>
      <c r="AS53" s="175">
        <v>0</v>
      </c>
      <c r="AT53" s="197">
        <v>0</v>
      </c>
    </row>
    <row r="54" spans="1:46" x14ac:dyDescent="0.2">
      <c r="A54" s="161" t="s">
        <v>145</v>
      </c>
      <c r="B54" s="162" t="s">
        <v>146</v>
      </c>
      <c r="C54" s="171">
        <v>50</v>
      </c>
      <c r="D54" s="164">
        <v>89</v>
      </c>
      <c r="E54" s="165">
        <v>7</v>
      </c>
      <c r="F54" s="166">
        <v>0</v>
      </c>
      <c r="G54" s="171">
        <v>85</v>
      </c>
      <c r="H54" s="164">
        <v>159</v>
      </c>
      <c r="I54" s="165">
        <v>13</v>
      </c>
      <c r="J54" s="166">
        <v>0</v>
      </c>
      <c r="K54" s="171">
        <v>118</v>
      </c>
      <c r="L54" s="164">
        <v>161</v>
      </c>
      <c r="M54" s="165">
        <v>14</v>
      </c>
      <c r="N54" s="166">
        <v>0</v>
      </c>
      <c r="O54" s="167">
        <v>76</v>
      </c>
      <c r="P54" s="168">
        <v>130</v>
      </c>
      <c r="Q54" s="169">
        <v>4</v>
      </c>
      <c r="R54" s="170">
        <v>0</v>
      </c>
      <c r="S54" s="167">
        <v>68.777872047531091</v>
      </c>
      <c r="T54" s="168">
        <v>96.687733168268338</v>
      </c>
      <c r="U54" s="169">
        <v>13</v>
      </c>
      <c r="V54" s="170">
        <v>0</v>
      </c>
      <c r="W54" s="167">
        <v>43</v>
      </c>
      <c r="X54" s="168">
        <v>87</v>
      </c>
      <c r="Y54" s="169">
        <v>6</v>
      </c>
      <c r="Z54" s="170">
        <v>0</v>
      </c>
      <c r="AA54" s="167">
        <v>33</v>
      </c>
      <c r="AB54" s="168">
        <v>87</v>
      </c>
      <c r="AC54" s="169">
        <v>5</v>
      </c>
      <c r="AD54" s="170">
        <v>0</v>
      </c>
      <c r="AE54" s="167">
        <v>35</v>
      </c>
      <c r="AF54" s="168">
        <v>98</v>
      </c>
      <c r="AG54" s="169">
        <v>5</v>
      </c>
      <c r="AH54" s="170">
        <v>0</v>
      </c>
      <c r="AI54" s="167">
        <v>33</v>
      </c>
      <c r="AJ54" s="168">
        <v>125</v>
      </c>
      <c r="AK54" s="169">
        <v>4</v>
      </c>
      <c r="AL54" s="170">
        <v>0</v>
      </c>
      <c r="AM54" s="167">
        <v>38</v>
      </c>
      <c r="AN54" s="168">
        <v>171</v>
      </c>
      <c r="AO54" s="169">
        <v>3</v>
      </c>
      <c r="AP54" s="170">
        <v>0</v>
      </c>
      <c r="AQ54" s="167">
        <v>46</v>
      </c>
      <c r="AR54" s="168">
        <v>76</v>
      </c>
      <c r="AS54" s="169">
        <v>1</v>
      </c>
      <c r="AT54" s="170">
        <v>0</v>
      </c>
    </row>
    <row r="55" spans="1:46" ht="13.5" thickBot="1" x14ac:dyDescent="0.25">
      <c r="A55" s="176" t="s">
        <v>147</v>
      </c>
      <c r="B55" s="208" t="s">
        <v>146</v>
      </c>
      <c r="C55" s="209">
        <v>161</v>
      </c>
      <c r="D55" s="178">
        <v>158</v>
      </c>
      <c r="E55" s="179">
        <v>1</v>
      </c>
      <c r="F55" s="210">
        <v>0</v>
      </c>
      <c r="G55" s="209">
        <v>177</v>
      </c>
      <c r="H55" s="178">
        <v>162</v>
      </c>
      <c r="I55" s="179">
        <v>6</v>
      </c>
      <c r="J55" s="210">
        <v>0</v>
      </c>
      <c r="K55" s="209">
        <v>155</v>
      </c>
      <c r="L55" s="178">
        <v>210</v>
      </c>
      <c r="M55" s="179">
        <v>7</v>
      </c>
      <c r="N55" s="210">
        <v>0</v>
      </c>
      <c r="O55" s="211">
        <v>142</v>
      </c>
      <c r="P55" s="180">
        <v>169</v>
      </c>
      <c r="Q55" s="212">
        <v>0</v>
      </c>
      <c r="R55" s="213">
        <v>0</v>
      </c>
      <c r="S55" s="211">
        <v>146.52677088387057</v>
      </c>
      <c r="T55" s="180">
        <v>140.54608635799829</v>
      </c>
      <c r="U55" s="212">
        <v>8</v>
      </c>
      <c r="V55" s="213">
        <v>0</v>
      </c>
      <c r="W55" s="211">
        <v>123</v>
      </c>
      <c r="X55" s="180">
        <v>147</v>
      </c>
      <c r="Y55" s="212">
        <v>5</v>
      </c>
      <c r="Z55" s="213">
        <v>0</v>
      </c>
      <c r="AA55" s="211">
        <v>117</v>
      </c>
      <c r="AB55" s="180">
        <v>160</v>
      </c>
      <c r="AC55" s="212">
        <v>5</v>
      </c>
      <c r="AD55" s="213">
        <v>0</v>
      </c>
      <c r="AE55" s="211">
        <v>132</v>
      </c>
      <c r="AF55" s="180">
        <v>173</v>
      </c>
      <c r="AG55" s="212">
        <v>2</v>
      </c>
      <c r="AH55" s="213">
        <v>0</v>
      </c>
      <c r="AI55" s="211">
        <v>160</v>
      </c>
      <c r="AJ55" s="180">
        <v>169</v>
      </c>
      <c r="AK55" s="212">
        <v>0</v>
      </c>
      <c r="AL55" s="213">
        <v>0</v>
      </c>
      <c r="AM55" s="211">
        <v>133</v>
      </c>
      <c r="AN55" s="180">
        <v>184</v>
      </c>
      <c r="AO55" s="212">
        <v>4</v>
      </c>
      <c r="AP55" s="213">
        <v>0</v>
      </c>
      <c r="AQ55" s="211">
        <v>91</v>
      </c>
      <c r="AR55" s="180">
        <v>153</v>
      </c>
      <c r="AS55" s="212">
        <v>8</v>
      </c>
      <c r="AT55" s="213">
        <v>0</v>
      </c>
    </row>
    <row r="56" spans="1:46" ht="13.5" thickBot="1" x14ac:dyDescent="0.25">
      <c r="A56" s="181"/>
      <c r="B56" s="182" t="s">
        <v>148</v>
      </c>
      <c r="C56" s="183">
        <f t="shared" ref="C56:J56" si="10">SUM(C53:C55)</f>
        <v>338</v>
      </c>
      <c r="D56" s="184">
        <f t="shared" si="10"/>
        <v>307</v>
      </c>
      <c r="E56" s="185">
        <f t="shared" si="10"/>
        <v>9</v>
      </c>
      <c r="F56" s="186">
        <f t="shared" si="10"/>
        <v>0</v>
      </c>
      <c r="G56" s="183">
        <f t="shared" si="10"/>
        <v>422</v>
      </c>
      <c r="H56" s="184">
        <f t="shared" si="10"/>
        <v>375</v>
      </c>
      <c r="I56" s="185">
        <f t="shared" si="10"/>
        <v>19</v>
      </c>
      <c r="J56" s="186">
        <f t="shared" si="10"/>
        <v>0</v>
      </c>
      <c r="K56" s="183">
        <f t="shared" ref="K56:V56" si="11">SUM(K53:K55)</f>
        <v>423</v>
      </c>
      <c r="L56" s="184">
        <f t="shared" si="11"/>
        <v>423</v>
      </c>
      <c r="M56" s="185">
        <f t="shared" si="11"/>
        <v>22</v>
      </c>
      <c r="N56" s="186">
        <f t="shared" si="11"/>
        <v>0</v>
      </c>
      <c r="O56" s="187">
        <f t="shared" si="11"/>
        <v>382</v>
      </c>
      <c r="P56" s="188">
        <f t="shared" si="11"/>
        <v>339</v>
      </c>
      <c r="Q56" s="189">
        <f t="shared" si="11"/>
        <v>4</v>
      </c>
      <c r="R56" s="190">
        <f t="shared" si="11"/>
        <v>0</v>
      </c>
      <c r="S56" s="187">
        <f t="shared" si="11"/>
        <v>351.86360627215174</v>
      </c>
      <c r="T56" s="188">
        <f t="shared" si="11"/>
        <v>285.07929573324475</v>
      </c>
      <c r="U56" s="189">
        <f t="shared" si="11"/>
        <v>21</v>
      </c>
      <c r="V56" s="190">
        <f t="shared" si="11"/>
        <v>0</v>
      </c>
      <c r="W56" s="187">
        <f t="shared" ref="W56:AD56" si="12">SUM(W53:W55)</f>
        <v>297</v>
      </c>
      <c r="X56" s="188">
        <f t="shared" si="12"/>
        <v>277</v>
      </c>
      <c r="Y56" s="189">
        <f t="shared" si="12"/>
        <v>13</v>
      </c>
      <c r="Z56" s="190">
        <f t="shared" si="12"/>
        <v>0</v>
      </c>
      <c r="AA56" s="187">
        <f t="shared" si="12"/>
        <v>282</v>
      </c>
      <c r="AB56" s="188">
        <f t="shared" si="12"/>
        <v>294</v>
      </c>
      <c r="AC56" s="189">
        <f t="shared" si="12"/>
        <v>10</v>
      </c>
      <c r="AD56" s="190">
        <f t="shared" si="12"/>
        <v>0</v>
      </c>
      <c r="AE56" s="187">
        <f t="shared" ref="AE56:AL56" si="13">SUM(AE53:AE55)</f>
        <v>287</v>
      </c>
      <c r="AF56" s="188">
        <f t="shared" si="13"/>
        <v>313</v>
      </c>
      <c r="AG56" s="189">
        <f t="shared" si="13"/>
        <v>7</v>
      </c>
      <c r="AH56" s="190">
        <f t="shared" si="13"/>
        <v>0</v>
      </c>
      <c r="AI56" s="187">
        <f t="shared" si="13"/>
        <v>311</v>
      </c>
      <c r="AJ56" s="188">
        <f t="shared" si="13"/>
        <v>328</v>
      </c>
      <c r="AK56" s="189">
        <f t="shared" si="13"/>
        <v>4</v>
      </c>
      <c r="AL56" s="190">
        <f t="shared" si="13"/>
        <v>0</v>
      </c>
      <c r="AM56" s="187">
        <f t="shared" ref="AM56:AT56" si="14">SUM(AM53:AM55)</f>
        <v>269</v>
      </c>
      <c r="AN56" s="188">
        <f t="shared" si="14"/>
        <v>429</v>
      </c>
      <c r="AO56" s="189">
        <f t="shared" si="14"/>
        <v>7</v>
      </c>
      <c r="AP56" s="190">
        <f t="shared" si="14"/>
        <v>0</v>
      </c>
      <c r="AQ56" s="187">
        <f t="shared" si="14"/>
        <v>218</v>
      </c>
      <c r="AR56" s="188">
        <f t="shared" si="14"/>
        <v>280</v>
      </c>
      <c r="AS56" s="189">
        <f t="shared" si="14"/>
        <v>9</v>
      </c>
      <c r="AT56" s="190">
        <f t="shared" si="14"/>
        <v>0</v>
      </c>
    </row>
    <row r="57" spans="1:46" ht="13.5" thickBot="1" x14ac:dyDescent="0.25">
      <c r="A57" s="215"/>
      <c r="B57" s="216" t="s">
        <v>149</v>
      </c>
      <c r="C57" s="217">
        <f t="shared" ref="C57:V57" si="15">SUM(C56,C52,C40)</f>
        <v>125149</v>
      </c>
      <c r="D57" s="218">
        <f t="shared" si="15"/>
        <v>190019</v>
      </c>
      <c r="E57" s="218">
        <f t="shared" si="15"/>
        <v>22103</v>
      </c>
      <c r="F57" s="219">
        <f t="shared" si="15"/>
        <v>31591</v>
      </c>
      <c r="G57" s="217">
        <f t="shared" si="15"/>
        <v>143846</v>
      </c>
      <c r="H57" s="218">
        <f t="shared" si="15"/>
        <v>201229</v>
      </c>
      <c r="I57" s="218">
        <f t="shared" si="15"/>
        <v>22315</v>
      </c>
      <c r="J57" s="219">
        <f t="shared" si="15"/>
        <v>34784</v>
      </c>
      <c r="K57" s="217">
        <f t="shared" si="15"/>
        <v>148007</v>
      </c>
      <c r="L57" s="218">
        <f t="shared" si="15"/>
        <v>208754</v>
      </c>
      <c r="M57" s="218">
        <f t="shared" si="15"/>
        <v>24716</v>
      </c>
      <c r="N57" s="219">
        <f t="shared" si="15"/>
        <v>35197</v>
      </c>
      <c r="O57" s="187">
        <f t="shared" si="15"/>
        <v>152958</v>
      </c>
      <c r="P57" s="218">
        <f t="shared" si="15"/>
        <v>213619</v>
      </c>
      <c r="Q57" s="220">
        <f t="shared" si="15"/>
        <v>26318</v>
      </c>
      <c r="R57" s="219">
        <f t="shared" si="15"/>
        <v>43019</v>
      </c>
      <c r="S57" s="187">
        <f t="shared" si="15"/>
        <v>162767.3197138767</v>
      </c>
      <c r="T57" s="218">
        <f t="shared" si="15"/>
        <v>226824.43810898598</v>
      </c>
      <c r="U57" s="220">
        <f t="shared" si="15"/>
        <v>27482.309781296837</v>
      </c>
      <c r="V57" s="219">
        <f t="shared" si="15"/>
        <v>37943</v>
      </c>
      <c r="W57" s="187">
        <f t="shared" ref="W57:AD57" si="16">SUM(W56,W52,W40)</f>
        <v>182166</v>
      </c>
      <c r="X57" s="218">
        <f t="shared" si="16"/>
        <v>244364</v>
      </c>
      <c r="Y57" s="220">
        <f t="shared" si="16"/>
        <v>30184</v>
      </c>
      <c r="Z57" s="219">
        <f t="shared" si="16"/>
        <v>47175</v>
      </c>
      <c r="AA57" s="187">
        <f t="shared" si="16"/>
        <v>200620</v>
      </c>
      <c r="AB57" s="218">
        <f t="shared" si="16"/>
        <v>249166</v>
      </c>
      <c r="AC57" s="220">
        <f t="shared" si="16"/>
        <v>33984</v>
      </c>
      <c r="AD57" s="219">
        <f t="shared" si="16"/>
        <v>46500</v>
      </c>
      <c r="AE57" s="187">
        <f t="shared" ref="AE57:AL57" si="17">SUM(AE56,AE52,AE40)</f>
        <v>234694</v>
      </c>
      <c r="AF57" s="218">
        <f t="shared" si="17"/>
        <v>265099</v>
      </c>
      <c r="AG57" s="220">
        <f t="shared" si="17"/>
        <v>36871</v>
      </c>
      <c r="AH57" s="219">
        <f t="shared" si="17"/>
        <v>57443</v>
      </c>
      <c r="AI57" s="187">
        <f t="shared" si="17"/>
        <v>253893</v>
      </c>
      <c r="AJ57" s="218">
        <f t="shared" si="17"/>
        <v>287992</v>
      </c>
      <c r="AK57" s="220">
        <f t="shared" si="17"/>
        <v>39719</v>
      </c>
      <c r="AL57" s="219">
        <f t="shared" si="17"/>
        <v>57243</v>
      </c>
      <c r="AM57" s="187">
        <f t="shared" ref="AM57:AT57" si="18">SUM(AM56,AM52,AM40)</f>
        <v>273171</v>
      </c>
      <c r="AN57" s="218">
        <f t="shared" si="18"/>
        <v>298363</v>
      </c>
      <c r="AO57" s="220">
        <f t="shared" si="18"/>
        <v>39510</v>
      </c>
      <c r="AP57" s="219">
        <f t="shared" si="18"/>
        <v>62189</v>
      </c>
      <c r="AQ57" s="187">
        <f t="shared" si="18"/>
        <v>189173</v>
      </c>
      <c r="AR57" s="218">
        <f t="shared" si="18"/>
        <v>224994</v>
      </c>
      <c r="AS57" s="220">
        <f t="shared" si="18"/>
        <v>29310</v>
      </c>
      <c r="AT57" s="219">
        <f t="shared" si="18"/>
        <v>46828</v>
      </c>
    </row>
    <row r="58" spans="1:46" ht="13.5" thickBot="1" x14ac:dyDescent="0.25">
      <c r="A58" s="181"/>
      <c r="B58" s="182" t="s">
        <v>150</v>
      </c>
      <c r="C58" s="128">
        <f>C57/(C57+D57+E57+F57)</f>
        <v>0.33928406829654451</v>
      </c>
      <c r="D58" s="129">
        <f>D57/(C57+D57+E57+F57)</f>
        <v>0.51514929702707246</v>
      </c>
      <c r="E58" s="130">
        <f>E57/(C57+D57+E57+F57)</f>
        <v>5.9922138902895931E-2</v>
      </c>
      <c r="F58" s="221">
        <f>F57/(C57+D57+E57+F57)</f>
        <v>8.5644495773487109E-2</v>
      </c>
      <c r="G58" s="128">
        <f>G57/(H57+G57+I57+J57)</f>
        <v>0.35767105780085234</v>
      </c>
      <c r="H58" s="129">
        <f>H57/(H57+G57+I57+J57)</f>
        <v>0.5003530810047393</v>
      </c>
      <c r="I58" s="130">
        <f>I57/(H57+G57+I57+J57)</f>
        <v>5.5485933948987251E-2</v>
      </c>
      <c r="J58" s="221">
        <f>J57/(H57+G57+I57+J57)</f>
        <v>8.6489927245421136E-2</v>
      </c>
      <c r="K58" s="128">
        <f>K57/(L57+K57+M57+N57)</f>
        <v>0.35521054829435</v>
      </c>
      <c r="L58" s="129">
        <f>L57/(L57+K57+M57+N57)</f>
        <v>0.50100078238623003</v>
      </c>
      <c r="M58" s="130">
        <f>M57/(L57+K57+M57+N57)</f>
        <v>5.9317356014534146E-2</v>
      </c>
      <c r="N58" s="221">
        <f>N57/(L57+K57+M57+N57)</f>
        <v>8.4471313304885831E-2</v>
      </c>
      <c r="O58" s="222">
        <f>O57/(P57+O57+Q57+R57)</f>
        <v>0.35089031322692088</v>
      </c>
      <c r="P58" s="223">
        <f>P57/(P57+O57+Q57+R57)</f>
        <v>0.49004849580421828</v>
      </c>
      <c r="Q58" s="224">
        <f>Q57/(P57+O57+Q57+R57)</f>
        <v>6.037429401212166E-2</v>
      </c>
      <c r="R58" s="105">
        <f>R57/(P57+O57+Q57+R57)</f>
        <v>9.868689695673917E-2</v>
      </c>
      <c r="S58" s="222">
        <f>S57/SUM($S$57:$V$57)</f>
        <v>0.35771695459888891</v>
      </c>
      <c r="T58" s="223">
        <f>T57/(T57+S57+U57+V57)</f>
        <v>0.49849654937847537</v>
      </c>
      <c r="U58" s="224">
        <f>U57/(T57+S57+U57+V57)</f>
        <v>6.0398415219898902E-2</v>
      </c>
      <c r="V58" s="105">
        <f>V57/(T57+S57+U57+V57)</f>
        <v>8.3388080802736783E-2</v>
      </c>
      <c r="W58" s="222">
        <f>W57/SUM($W$57:$Z$57)</f>
        <v>0.36152009668796103</v>
      </c>
      <c r="X58" s="223">
        <f>X57/(X57+W57+Y57+Z57)</f>
        <v>0.48495601213759382</v>
      </c>
      <c r="Y58" s="224">
        <f>Y57/(X57+W57+Y57+Z57)</f>
        <v>5.9902081609243304E-2</v>
      </c>
      <c r="Z58" s="105">
        <f>Z57/(X57+W57+Y57+Z57)</f>
        <v>9.3621809565201858E-2</v>
      </c>
      <c r="AA58" s="222">
        <f>AA57/SUM($AA$57:$AD$57)</f>
        <v>0.37833556490089953</v>
      </c>
      <c r="AB58" s="222">
        <f>AB57/SUM($AA$57:$AD$57)</f>
        <v>0.46988515284666305</v>
      </c>
      <c r="AC58" s="222">
        <f>AC57/SUM($AA$57:$AD$57)</f>
        <v>6.4088106059177405E-2</v>
      </c>
      <c r="AD58" s="222">
        <f>AD57/SUM($AA$57:$AD$57)</f>
        <v>8.7691176193260043E-2</v>
      </c>
      <c r="AE58" s="222">
        <f>AE57/SUM($AE$57:$AH$57)</f>
        <v>0.39503658431898631</v>
      </c>
      <c r="AF58" s="222">
        <f>AF57/SUM($AE$57:$AH$57)</f>
        <v>0.44621423413627509</v>
      </c>
      <c r="AG58" s="222">
        <f>AG57/SUM($AE$57:$AH$57)</f>
        <v>6.2061211195963015E-2</v>
      </c>
      <c r="AH58" s="222">
        <f>AH57/SUM($AE$57:$AH$57)</f>
        <v>9.6687970348775562E-2</v>
      </c>
      <c r="AI58" s="222">
        <f>AI57/SUM($AI$57:$AL$57)</f>
        <v>0.3974237963080362</v>
      </c>
      <c r="AJ58" s="222">
        <f>AJ57/SUM($AI$57:$AL$57)</f>
        <v>0.450799643733163</v>
      </c>
      <c r="AK58" s="222">
        <f>AK57/SUM($AI$57:$AL$57)</f>
        <v>6.2172945947934329E-2</v>
      </c>
      <c r="AL58" s="222">
        <f>AL57/SUM($AI$57:$AL$57)</f>
        <v>8.9603614010866445E-2</v>
      </c>
      <c r="AM58" s="222">
        <f>AM57/SUM($AM$57:$AP$57)</f>
        <v>0.4057599672030337</v>
      </c>
      <c r="AN58" s="222">
        <f>AN57/SUM($AM$57:$AP$57)</f>
        <v>0.4431794044558125</v>
      </c>
      <c r="AO58" s="222">
        <f>AO57/SUM($AM$57:$AP$57)</f>
        <v>5.8686962760292498E-2</v>
      </c>
      <c r="AP58" s="222">
        <f>AP57/SUM($AM$57:$AP$57)</f>
        <v>9.2373665580861311E-2</v>
      </c>
      <c r="AQ58" s="222">
        <f>AQ57/SUM($AQ$57:$AT$57)</f>
        <v>0.38582718919856007</v>
      </c>
      <c r="AR58" s="222">
        <f>AR57/SUM($AQ$57:$AT$57)</f>
        <v>0.45888579557622294</v>
      </c>
      <c r="AS58" s="222">
        <f>AS57/SUM($AQ$57:$AT$57)</f>
        <v>5.9779117080184782E-2</v>
      </c>
      <c r="AT58" s="222">
        <f>AT57/SUM($AQ$57:$AT$57)</f>
        <v>9.5507898145032175E-2</v>
      </c>
    </row>
    <row r="59" spans="1:46" x14ac:dyDescent="0.2">
      <c r="A59" s="225" t="s">
        <v>157</v>
      </c>
      <c r="V59" s="214"/>
      <c r="Z59" s="214"/>
      <c r="AD59" s="214"/>
      <c r="AH59" s="214"/>
    </row>
    <row r="60" spans="1:46" x14ac:dyDescent="0.2">
      <c r="D60" s="214"/>
      <c r="F60" s="214"/>
      <c r="H60" s="214"/>
      <c r="J60" s="214"/>
      <c r="L60" s="214"/>
      <c r="N60" s="214"/>
      <c r="O60" s="214"/>
      <c r="Q60" s="214"/>
      <c r="R60" s="214"/>
      <c r="S60" s="226"/>
      <c r="T60" s="227"/>
      <c r="U60" s="214"/>
      <c r="W60" s="226"/>
      <c r="X60" s="227"/>
      <c r="Y60" s="214"/>
      <c r="AA60" s="226"/>
      <c r="AB60" s="227"/>
      <c r="AC60" s="214"/>
      <c r="AD60" s="214"/>
      <c r="AE60" s="226"/>
      <c r="AF60" s="227"/>
      <c r="AG60" s="214"/>
      <c r="AH60" s="214"/>
    </row>
    <row r="61" spans="1:46" x14ac:dyDescent="0.2">
      <c r="E61" s="214"/>
      <c r="S61" s="228"/>
      <c r="T61" s="228"/>
      <c r="U61" s="214"/>
      <c r="V61" s="214"/>
      <c r="W61" s="228"/>
      <c r="X61" s="228"/>
      <c r="Y61" s="214"/>
      <c r="Z61" s="214"/>
      <c r="AA61" s="228"/>
      <c r="AB61" s="228"/>
      <c r="AC61" s="214"/>
      <c r="AD61" s="214"/>
      <c r="AE61" s="228"/>
      <c r="AF61" s="228"/>
      <c r="AG61" s="214"/>
      <c r="AH61" s="214"/>
    </row>
    <row r="62" spans="1:46" x14ac:dyDescent="0.2">
      <c r="S62" s="229"/>
      <c r="T62" s="229"/>
      <c r="U62" s="229"/>
      <c r="W62" s="229"/>
      <c r="X62" s="229"/>
      <c r="Y62" s="229"/>
      <c r="AA62" s="229"/>
      <c r="AB62" s="229"/>
      <c r="AC62" s="229"/>
      <c r="AE62" s="229"/>
      <c r="AF62" s="229"/>
      <c r="AG62" s="229"/>
    </row>
    <row r="63" spans="1:46" x14ac:dyDescent="0.2">
      <c r="V63" s="230"/>
      <c r="Z63" s="230"/>
      <c r="AD63" s="230"/>
      <c r="AH63" s="2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Classes - Filing</vt:lpstr>
      <vt:lpstr>Classes - Basis</vt:lpstr>
    </vt:vector>
  </TitlesOfParts>
  <Company>USPTO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rallen</dc:creator>
  <cp:lastModifiedBy>Karthigairajan, Janaki (SAIC)</cp:lastModifiedBy>
  <cp:lastPrinted>2012-01-20T17:39:42Z</cp:lastPrinted>
  <dcterms:created xsi:type="dcterms:W3CDTF">2010-10-19T15:35:14Z</dcterms:created>
  <dcterms:modified xsi:type="dcterms:W3CDTF">2023-01-23T17:56:48Z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