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C:\Users\jyoung\Desktop\Internet Updates\AFR-Workload Tables-APPR\"/>
    </mc:Choice>
  </mc:AlternateContent>
  <xr:revisionPtr revIDLastSave="0" documentId="13_ncr:1_{7B06B0FC-F0CC-4CF4-B5BA-98D6D9491C85}" xr6:coauthVersionLast="47" xr6:coauthVersionMax="47" xr10:uidLastSave="{00000000-0000-0000-0000-000000000000}"/>
  <workbookProtection workbookAlgorithmName="SHA-512" workbookHashValue="bTfiqsgz2WbzXDetxDmMOsX/2s/17RtO2u82qOhfACtRg4ibkFfGscwvh86SrtEoHwiRb6jGtW9El2b8pPTgHg==" workbookSaltValue="AKQJqHSSOgnfwpoH79xkrA==" workbookSpinCount="100000" lockStructure="1"/>
  <bookViews>
    <workbookView xWindow="28680" yWindow="-120" windowWidth="29040" windowHeight="17640" tabRatio="821" xr2:uid="{2CD855C4-79EF-472D-9331-BE7F8F5EC354}"/>
  </bookViews>
  <sheets>
    <sheet name="Table of Contents" sheetId="1" r:id="rId1"/>
    <sheet name="Table 1 (Patents)" sheetId="2" r:id="rId2"/>
    <sheet name="Table 2 (Patents)" sheetId="3" r:id="rId3"/>
    <sheet name="Table 3 (Patents)" sheetId="4" r:id="rId4"/>
    <sheet name="Table 4 (Patents)" sheetId="5" r:id="rId5"/>
    <sheet name=" Table 5 (Patents)" sheetId="6" r:id="rId6"/>
    <sheet name="Table 6 (Patents)" sheetId="7" r:id="rId7"/>
    <sheet name="Table 7 (Patents)" sheetId="8" r:id="rId8"/>
    <sheet name="Table 8 (Patents)" sheetId="9" r:id="rId9"/>
    <sheet name="Table 9 (Patents)" sheetId="10" r:id="rId10"/>
    <sheet name="Table 10 (Patents)" sheetId="12" r:id="rId11"/>
    <sheet name="Table 11 (Patents)" sheetId="13" r:id="rId12"/>
    <sheet name="Table 12 (Patents)" sheetId="14" r:id="rId13"/>
    <sheet name="Table 13a (Patents)" sheetId="15" r:id="rId14"/>
    <sheet name="Table 13b (Patents)" sheetId="16" r:id="rId15"/>
    <sheet name=" Table 14 (PTAB)" sheetId="17" r:id="rId16"/>
    <sheet name="Table 15 (TM)" sheetId="18" r:id="rId17"/>
    <sheet name="Table 16 (TM)" sheetId="19" r:id="rId18"/>
    <sheet name="Table 17 (TM)" sheetId="20" r:id="rId19"/>
    <sheet name="Table 18 (TM)" sheetId="21" r:id="rId20"/>
    <sheet name="Table 19 (TM)" sheetId="22" r:id="rId21"/>
    <sheet name="Table 20 (TM)" sheetId="23" r:id="rId22"/>
    <sheet name="Table 21 (TM)" sheetId="24" r:id="rId23"/>
    <sheet name="Table 22 (TM)" sheetId="25" r:id="rId24"/>
    <sheet name="Table 23 (TTAB)" sheetId="26" r:id="rId25"/>
    <sheet name="Table 24 (Patents and TM)" sheetId="27" r:id="rId26"/>
    <sheet name="Table 25 (Multiple BUs" sheetId="28" r:id="rId27"/>
    <sheet name="Table 26 (Patents)" sheetId="29" r:id="rId28"/>
    <sheet name="Table 27 (Patents)" sheetId="30" r:id="rId29"/>
    <sheet name="Table 28 (Multiple BUs)" sheetId="31" r:id="rId30"/>
    <sheet name="Table 29A (TM)" sheetId="32" r:id="rId31"/>
    <sheet name="Table 29B (TM)" sheetId="11" r:id="rId32"/>
  </sheets>
  <definedNames>
    <definedName name="_xlnm.Print_Area" localSheetId="15">' Table 14 (PTAB)'!$A$1:$E$58</definedName>
    <definedName name="_xlnm.Print_Area" localSheetId="5">' Table 5 (Patents)'!$A$1:$D$29</definedName>
    <definedName name="_xlnm.Print_Area" localSheetId="1">'Table 1 (Patents)'!$A$1:$R$64</definedName>
    <definedName name="_xlnm.Print_Area" localSheetId="10">'Table 10 (Patents)'!$A$1:$R$186</definedName>
    <definedName name="_xlnm.Print_Area" localSheetId="11">'Table 11 (Patents)'!$A$1:$W$24</definedName>
    <definedName name="_xlnm.Print_Area" localSheetId="12">'Table 12 (Patents)'!$A$1:$S$34</definedName>
    <definedName name="_xlnm.Print_Area" localSheetId="13">'Table 13a (Patents)'!$A$1:$R$28</definedName>
    <definedName name="_xlnm.Print_Area" localSheetId="14">'Table 13b (Patents)'!$A$1:$L$22</definedName>
    <definedName name="_xlnm.Print_Area" localSheetId="16">'Table 15 (TM)'!$A$1:$R$49</definedName>
    <definedName name="_xlnm.Print_Area" localSheetId="17">'Table 16 (TM)'!$A$1:$D$53</definedName>
    <definedName name="_xlnm.Print_Area" localSheetId="18">'Table 17 (TM)'!$A$1:$C$28</definedName>
    <definedName name="_xlnm.Print_Area" localSheetId="19">'Table 18 (TM)'!$A$1:$E$44</definedName>
    <definedName name="_xlnm.Print_Area" localSheetId="2">'Table 2 (Patents)'!$A$1:$I$59</definedName>
    <definedName name="_xlnm.Print_Area" localSheetId="22">'Table 21 (TM)'!$A$1:$R$207</definedName>
    <definedName name="_xlnm.Print_Area" localSheetId="23">'Table 22 (TM)'!$A$1:$R$210</definedName>
    <definedName name="_xlnm.Print_Area" localSheetId="25">'Table 24 (Patents and TM)'!$A$1:$R$61</definedName>
    <definedName name="_xlnm.Print_Area" localSheetId="26">'Table 25 (Multiple BUs'!$A$1:$E$73</definedName>
    <definedName name="_xlnm.Print_Area" localSheetId="28">'Table 27 (Patents)'!$A$1:$B$40</definedName>
    <definedName name="_xlnm.Print_Area" localSheetId="30">'Table 29A (TM)'!$A$1:$B$55</definedName>
    <definedName name="_xlnm.Print_Area" localSheetId="31">'Table 29B (TM)'!$A$1:$B$54</definedName>
    <definedName name="_xlnm.Print_Area" localSheetId="3">'Table 3 (Patents)'!$A$1:$C$52</definedName>
    <definedName name="_xlnm.Print_Area" localSheetId="4">'Table 4 (Patents)'!$A$1:$C$14</definedName>
    <definedName name="_xlnm.Print_Area" localSheetId="6">'Table 6 (Patents)'!$A$1:$F$53</definedName>
    <definedName name="_xlnm.Print_Area" localSheetId="8">'Table 8 (Patents)'!$A$1:$E$66</definedName>
    <definedName name="_xlnm.Print_Area" localSheetId="9">'Table 9 (Patents)'!$A$1:$W$208</definedName>
    <definedName name="_xlnm.Print_Area" localSheetId="0">'Table of Contents'!$A$1:$C$36</definedName>
    <definedName name="_xlnm.Print_Titles" localSheetId="15">' Table 14 (PTAB)'!$1:$3</definedName>
    <definedName name="_xlnm.Print_Titles" localSheetId="10">'Table 10 (Patents)'!$1:$5</definedName>
    <definedName name="_xlnm.Print_Titles" localSheetId="22">'Table 21 (TM)'!$1:$4</definedName>
    <definedName name="_xlnm.Print_Titles" localSheetId="23">'Table 22 (TM)'!$1:$4</definedName>
    <definedName name="_xlnm.Print_Titles" localSheetId="25">'Table 24 (Patents and TM)'!$1:$3</definedName>
    <definedName name="_xlnm.Print_Titles" localSheetId="26">'Table 25 (Multiple BUs'!$1:$2</definedName>
    <definedName name="_xlnm.Print_Titles" localSheetId="30">'Table 29A (TM)'!$1:$4</definedName>
    <definedName name="_xlnm.Print_Titles" localSheetId="31">'Table 29B (TM)'!$1:$4</definedName>
    <definedName name="_xlnm.Print_Titles" localSheetId="9">'Table 9 (Patents)'!$1:$5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6" l="1"/>
  <c r="B9" i="6"/>
  <c r="C13" i="6"/>
  <c r="B13" i="6"/>
  <c r="R15" i="31"/>
  <c r="P15" i="31"/>
  <c r="O15" i="31"/>
  <c r="N15" i="31"/>
  <c r="M15" i="31"/>
  <c r="L15" i="31"/>
  <c r="K15" i="31"/>
  <c r="J15" i="31"/>
  <c r="R7" i="31"/>
  <c r="Q7" i="31"/>
  <c r="P7" i="31"/>
  <c r="O7" i="31"/>
  <c r="N7" i="31"/>
  <c r="M7" i="31"/>
  <c r="L7" i="31"/>
  <c r="K7" i="31"/>
  <c r="J7" i="31"/>
  <c r="E9" i="29" l="1"/>
  <c r="D9" i="29"/>
  <c r="C9" i="29"/>
  <c r="B9" i="29"/>
  <c r="C68" i="28"/>
  <c r="B68" i="28"/>
  <c r="E67" i="28"/>
  <c r="E66" i="28"/>
  <c r="C59" i="28"/>
  <c r="B59" i="28"/>
  <c r="E58" i="28"/>
  <c r="E56" i="28"/>
  <c r="C42" i="28"/>
  <c r="C52" i="28" s="1"/>
  <c r="B42" i="28"/>
  <c r="B52" i="28" s="1"/>
  <c r="E41" i="28"/>
  <c r="E40" i="28"/>
  <c r="E34" i="28"/>
  <c r="E32" i="28"/>
  <c r="E31" i="28"/>
  <c r="E26" i="28"/>
  <c r="E25" i="28"/>
  <c r="C24" i="28"/>
  <c r="C37" i="28" s="1"/>
  <c r="B24" i="28"/>
  <c r="B37" i="28" s="1"/>
  <c r="E23" i="28"/>
  <c r="E22" i="28"/>
  <c r="D18" i="28"/>
  <c r="C18" i="28"/>
  <c r="B18" i="28"/>
  <c r="E17" i="28"/>
  <c r="E15" i="28"/>
  <c r="E14" i="28"/>
  <c r="E13" i="28"/>
  <c r="E10" i="28"/>
  <c r="E9" i="28"/>
  <c r="E8" i="28"/>
  <c r="E7" i="28"/>
  <c r="E24" i="28" l="1"/>
  <c r="E37" i="28" s="1"/>
  <c r="E59" i="28"/>
  <c r="E18" i="28"/>
  <c r="E68" i="28"/>
  <c r="E52" i="28"/>
  <c r="E42" i="28"/>
  <c r="R31" i="27" l="1"/>
  <c r="Q31" i="27"/>
  <c r="P31" i="27"/>
  <c r="O31" i="27"/>
  <c r="N31" i="27"/>
  <c r="M31" i="27"/>
  <c r="L31" i="27"/>
  <c r="K31" i="27"/>
  <c r="J31" i="27"/>
  <c r="I31" i="27"/>
  <c r="H31" i="27"/>
  <c r="G31" i="27"/>
  <c r="E31" i="27"/>
  <c r="D31" i="27"/>
  <c r="C31" i="27"/>
  <c r="B31" i="27"/>
  <c r="G23" i="27" l="1"/>
  <c r="G7" i="27" s="1"/>
  <c r="R7" i="27"/>
  <c r="Q7" i="27"/>
  <c r="P7" i="27"/>
  <c r="O7" i="27"/>
  <c r="N7" i="27"/>
  <c r="M7" i="27"/>
  <c r="L7" i="27"/>
  <c r="K7" i="27"/>
  <c r="J7" i="27"/>
  <c r="I7" i="27"/>
  <c r="H7" i="27"/>
  <c r="F7" i="27"/>
  <c r="E7" i="27"/>
  <c r="G14" i="26" l="1"/>
  <c r="G13" i="26"/>
  <c r="G12" i="26"/>
  <c r="E11" i="26"/>
  <c r="D11" i="26"/>
  <c r="C11" i="26"/>
  <c r="B11" i="26"/>
  <c r="G11" i="26" s="1"/>
  <c r="G10" i="26"/>
  <c r="G9" i="26"/>
  <c r="G8" i="26"/>
  <c r="E7" i="26"/>
  <c r="D7" i="26"/>
  <c r="G7" i="26" s="1"/>
  <c r="C7" i="26"/>
  <c r="B7" i="26"/>
  <c r="G6" i="26"/>
  <c r="G5" i="26"/>
  <c r="R5" i="25" l="1"/>
  <c r="Q5" i="25"/>
  <c r="P5" i="25"/>
  <c r="O5" i="25"/>
  <c r="N5" i="25"/>
  <c r="M5" i="25"/>
  <c r="L5" i="25"/>
  <c r="K5" i="25"/>
  <c r="J5" i="25"/>
  <c r="I5" i="25"/>
  <c r="H5" i="25"/>
  <c r="G5" i="25"/>
  <c r="F5" i="25"/>
  <c r="E5" i="25"/>
  <c r="D5" i="25"/>
  <c r="C5" i="25"/>
  <c r="B5" i="25"/>
  <c r="R6" i="24" l="1"/>
  <c r="Q6" i="24"/>
  <c r="P6" i="24"/>
  <c r="O6" i="24"/>
  <c r="N6" i="24"/>
  <c r="M6" i="24"/>
  <c r="L6" i="24"/>
  <c r="K6" i="24"/>
  <c r="J6" i="24"/>
  <c r="I6" i="24"/>
  <c r="H6" i="24"/>
  <c r="G6" i="24"/>
  <c r="F6" i="24"/>
  <c r="E6" i="24"/>
  <c r="D6" i="24"/>
  <c r="C6" i="24"/>
  <c r="B6" i="24"/>
  <c r="B5" i="23" l="1"/>
  <c r="B6" i="22"/>
  <c r="C18" i="20"/>
  <c r="B18" i="20"/>
  <c r="C12" i="20"/>
  <c r="B12" i="20"/>
  <c r="E56" i="17"/>
  <c r="E51" i="17"/>
  <c r="E46" i="17"/>
  <c r="E41" i="17"/>
  <c r="E34" i="17"/>
  <c r="E27" i="17"/>
  <c r="E22" i="17"/>
  <c r="E17" i="17"/>
  <c r="E9" i="17"/>
  <c r="L14" i="16" l="1"/>
  <c r="K14" i="16"/>
  <c r="J14" i="16"/>
  <c r="I14" i="16"/>
  <c r="H14" i="16"/>
  <c r="G14" i="16"/>
  <c r="F14" i="16"/>
  <c r="E14" i="16"/>
  <c r="D14" i="16"/>
  <c r="C14" i="16"/>
  <c r="B14" i="16"/>
  <c r="L8" i="16"/>
  <c r="K8" i="16"/>
  <c r="J8" i="16"/>
  <c r="I8" i="16"/>
  <c r="H8" i="16"/>
  <c r="G8" i="16"/>
  <c r="F8" i="16"/>
  <c r="E8" i="16"/>
  <c r="D8" i="16"/>
  <c r="C8" i="16"/>
  <c r="B8" i="16"/>
  <c r="R18" i="15" l="1"/>
  <c r="Q18" i="15"/>
  <c r="P18" i="15"/>
  <c r="O18" i="15"/>
  <c r="N18" i="15"/>
  <c r="M18" i="15"/>
  <c r="L18" i="15"/>
  <c r="K18" i="15"/>
  <c r="J18" i="15"/>
  <c r="I18" i="15"/>
  <c r="H18" i="15"/>
  <c r="G18" i="15"/>
  <c r="F18" i="15"/>
  <c r="E18" i="15"/>
  <c r="D18" i="15"/>
  <c r="C18" i="15"/>
  <c r="B18" i="15"/>
  <c r="F10" i="15"/>
  <c r="E10" i="15"/>
  <c r="D10" i="15"/>
  <c r="C10" i="15"/>
  <c r="B10" i="15"/>
  <c r="R5" i="15"/>
  <c r="Q5" i="15"/>
  <c r="P5" i="15"/>
  <c r="O5" i="15"/>
  <c r="N5" i="15"/>
  <c r="M5" i="15"/>
  <c r="L5" i="15"/>
  <c r="K5" i="15"/>
  <c r="J5" i="15"/>
  <c r="I5" i="15"/>
  <c r="H5" i="15"/>
  <c r="G5" i="15"/>
  <c r="F5" i="15"/>
  <c r="E5" i="15"/>
  <c r="D5" i="15"/>
  <c r="C5" i="15"/>
  <c r="B5" i="15"/>
  <c r="S28" i="14" l="1"/>
  <c r="S27" i="14"/>
  <c r="S26" i="14"/>
  <c r="S25" i="14"/>
  <c r="S24" i="14"/>
  <c r="S23" i="14"/>
  <c r="S22" i="14"/>
  <c r="S21" i="14"/>
  <c r="S20" i="14"/>
  <c r="S19" i="14"/>
  <c r="S18" i="14"/>
  <c r="S17" i="14"/>
  <c r="S16" i="14"/>
  <c r="S15" i="14"/>
  <c r="S14" i="14"/>
  <c r="S13" i="14"/>
  <c r="S12" i="14"/>
  <c r="S11" i="14"/>
  <c r="S10" i="14"/>
  <c r="S9" i="14"/>
  <c r="S8" i="14"/>
  <c r="S7" i="14"/>
  <c r="S6" i="14"/>
  <c r="R5" i="14"/>
  <c r="Q5" i="14"/>
  <c r="P5" i="14"/>
  <c r="O5" i="14"/>
  <c r="N5" i="14"/>
  <c r="M5" i="14"/>
  <c r="L5" i="14"/>
  <c r="K5" i="14"/>
  <c r="J5" i="14"/>
  <c r="I5" i="14"/>
  <c r="H5" i="14"/>
  <c r="G5" i="14"/>
  <c r="F5" i="14"/>
  <c r="E5" i="14"/>
  <c r="D5" i="14"/>
  <c r="C5" i="14"/>
  <c r="B5" i="14"/>
  <c r="S5" i="14" l="1"/>
  <c r="N17" i="13"/>
  <c r="M17" i="13"/>
  <c r="N16" i="13"/>
  <c r="M16" i="13"/>
  <c r="N15" i="13"/>
  <c r="M15" i="13"/>
  <c r="R6" i="12"/>
  <c r="Q6" i="12"/>
  <c r="P6" i="12"/>
  <c r="O6" i="12"/>
  <c r="N6" i="12"/>
  <c r="M6" i="12"/>
  <c r="L6" i="12"/>
  <c r="K6" i="12"/>
  <c r="J6" i="12"/>
  <c r="I6" i="12"/>
  <c r="H6" i="12"/>
  <c r="G6" i="12"/>
  <c r="F6" i="12"/>
  <c r="E6" i="12"/>
  <c r="D6" i="12"/>
  <c r="C6" i="12"/>
  <c r="B6" i="12"/>
  <c r="U7" i="10" l="1"/>
  <c r="T7" i="10"/>
  <c r="S7" i="10"/>
  <c r="R7" i="10"/>
  <c r="Q7" i="10"/>
  <c r="P7" i="10"/>
  <c r="O7" i="10"/>
  <c r="N7" i="10"/>
  <c r="M7" i="10"/>
  <c r="L7" i="10"/>
  <c r="K7" i="10"/>
  <c r="J7" i="10"/>
  <c r="I7" i="10"/>
  <c r="H7" i="10"/>
  <c r="G7" i="10"/>
  <c r="F7" i="10"/>
  <c r="E7" i="10"/>
  <c r="D7" i="10"/>
  <c r="C7" i="10"/>
  <c r="B7" i="10"/>
  <c r="E5" i="9" l="1"/>
  <c r="B5" i="9"/>
  <c r="U7" i="8" l="1"/>
  <c r="T7" i="8"/>
  <c r="S7" i="8"/>
  <c r="R7" i="8"/>
  <c r="Q7" i="8"/>
  <c r="P7" i="8"/>
  <c r="O7" i="8"/>
  <c r="N7" i="8"/>
  <c r="M7" i="8"/>
  <c r="L7" i="8"/>
  <c r="K7" i="8"/>
  <c r="J7" i="8"/>
  <c r="I7" i="8"/>
  <c r="H7" i="8"/>
  <c r="G7" i="8"/>
  <c r="F7" i="8"/>
  <c r="E7" i="8"/>
  <c r="D7" i="8"/>
  <c r="C7" i="8"/>
  <c r="F51" i="7" l="1"/>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C21" i="6" l="1"/>
  <c r="C5" i="6" s="1"/>
  <c r="B21" i="6"/>
  <c r="D7" i="6"/>
  <c r="D21" i="6" l="1"/>
  <c r="B5" i="6"/>
  <c r="D5" i="6"/>
  <c r="D9" i="6"/>
  <c r="D13" i="6"/>
  <c r="C38" i="4" l="1"/>
  <c r="B38" i="4"/>
  <c r="C27" i="4"/>
  <c r="B27" i="4"/>
  <c r="C26" i="4"/>
  <c r="B26" i="4"/>
  <c r="C25" i="4"/>
  <c r="B25" i="4"/>
  <c r="C24" i="4"/>
  <c r="B24" i="4"/>
  <c r="C23" i="4"/>
  <c r="B23" i="4"/>
  <c r="C22" i="4"/>
  <c r="B22" i="4"/>
  <c r="C21" i="4"/>
  <c r="B21" i="4"/>
  <c r="C20" i="4"/>
  <c r="B20" i="4"/>
  <c r="I51" i="3" l="1"/>
  <c r="I50" i="3"/>
  <c r="I49" i="3"/>
  <c r="I48" i="3"/>
  <c r="I47" i="3"/>
  <c r="I46" i="3"/>
  <c r="I45" i="3"/>
  <c r="I44" i="3"/>
  <c r="I43" i="3"/>
  <c r="I42" i="3"/>
  <c r="I41" i="3"/>
  <c r="I40" i="3"/>
  <c r="I39" i="3"/>
  <c r="I38" i="3"/>
  <c r="I37" i="3"/>
  <c r="I36" i="3"/>
  <c r="I35" i="3"/>
  <c r="I34" i="3"/>
  <c r="I33" i="3"/>
  <c r="I32" i="3"/>
  <c r="I31" i="3"/>
  <c r="I30" i="3"/>
  <c r="I29" i="3"/>
  <c r="I28" i="3"/>
  <c r="I27" i="3"/>
  <c r="I26" i="3"/>
  <c r="I25" i="3"/>
  <c r="I24" i="3"/>
  <c r="I18" i="3"/>
  <c r="I17" i="3"/>
  <c r="I16" i="3"/>
  <c r="I15" i="3"/>
  <c r="I14" i="3"/>
  <c r="I13" i="3"/>
  <c r="I12" i="3"/>
  <c r="I11" i="3"/>
  <c r="I10" i="3"/>
  <c r="I9" i="3"/>
  <c r="I8" i="3"/>
  <c r="I7" i="3"/>
  <c r="I6" i="3"/>
  <c r="R40" i="2" l="1"/>
  <c r="Q40" i="2"/>
  <c r="P40" i="2"/>
  <c r="O40" i="2"/>
  <c r="N40" i="2"/>
  <c r="M40" i="2"/>
  <c r="L40" i="2"/>
  <c r="K40" i="2"/>
  <c r="J40" i="2"/>
  <c r="I40" i="2"/>
  <c r="H40" i="2"/>
  <c r="G40" i="2"/>
  <c r="F40" i="2"/>
  <c r="E40" i="2"/>
  <c r="D40" i="2"/>
  <c r="C40" i="2"/>
  <c r="B40" i="2"/>
  <c r="G31" i="2"/>
  <c r="F31" i="2"/>
  <c r="E31" i="2"/>
  <c r="R30" i="2"/>
  <c r="Q30" i="2"/>
  <c r="P30" i="2"/>
  <c r="O30" i="2"/>
  <c r="N30" i="2"/>
  <c r="M30" i="2"/>
  <c r="L30" i="2"/>
  <c r="K30" i="2"/>
  <c r="J30" i="2"/>
  <c r="I30" i="2"/>
  <c r="H30" i="2"/>
  <c r="G30" i="2"/>
  <c r="F30" i="2"/>
  <c r="E30" i="2"/>
  <c r="D30" i="2"/>
  <c r="D24" i="2" s="1"/>
  <c r="C30" i="2"/>
  <c r="C24" i="2" s="1"/>
  <c r="B30" i="2"/>
  <c r="G27" i="2"/>
  <c r="G26" i="2" s="1"/>
  <c r="F27" i="2"/>
  <c r="E27" i="2"/>
  <c r="R26" i="2"/>
  <c r="Q26" i="2"/>
  <c r="P26" i="2"/>
  <c r="O26" i="2"/>
  <c r="N26" i="2"/>
  <c r="M26" i="2"/>
  <c r="L26" i="2"/>
  <c r="K26" i="2"/>
  <c r="J26" i="2"/>
  <c r="I26" i="2"/>
  <c r="H26" i="2"/>
  <c r="F26" i="2"/>
  <c r="E26" i="2"/>
  <c r="D26" i="2"/>
  <c r="C26" i="2"/>
  <c r="B26" i="2"/>
  <c r="F24" i="2"/>
  <c r="E24" i="2"/>
  <c r="G21" i="2"/>
  <c r="E21" i="2"/>
  <c r="D21" i="2"/>
  <c r="C21" i="2"/>
  <c r="B8" i="2"/>
  <c r="R7" i="2"/>
  <c r="Q7" i="2"/>
  <c r="P7" i="2"/>
  <c r="O7" i="2"/>
  <c r="N7" i="2"/>
  <c r="M7" i="2"/>
  <c r="L7" i="2"/>
  <c r="K7" i="2"/>
  <c r="J7" i="2"/>
  <c r="I7" i="2"/>
  <c r="H7" i="2"/>
  <c r="G7" i="2"/>
  <c r="F7" i="2"/>
  <c r="E7" i="2"/>
  <c r="D7" i="2"/>
  <c r="C7" i="2"/>
  <c r="B7" i="2"/>
  <c r="G24" i="2" l="1"/>
  <c r="B24" i="2"/>
</calcChain>
</file>

<file path=xl/sharedStrings.xml><?xml version="1.0" encoding="utf-8"?>
<sst xmlns="http://schemas.openxmlformats.org/spreadsheetml/2006/main" count="5206" uniqueCount="1072">
  <si>
    <t xml:space="preserve">This section is required by 35 U.S.C. § 13. </t>
  </si>
  <si>
    <t xml:space="preserve">Table </t>
  </si>
  <si>
    <t xml:space="preserve">Title </t>
  </si>
  <si>
    <t xml:space="preserve">Year </t>
  </si>
  <si>
    <t xml:space="preserve">Summary of Patent Examining Activities </t>
  </si>
  <si>
    <t>Patent Applications Filed by Type</t>
  </si>
  <si>
    <t>Patent Applications Pending Prior to Allowance</t>
  </si>
  <si>
    <t>Patent Pendency Statistics</t>
  </si>
  <si>
    <t>Summary of Total Pending Patent Applications</t>
  </si>
  <si>
    <t>Patents Issued</t>
  </si>
  <si>
    <t>Patent Applications Filed by Residents of the United States</t>
  </si>
  <si>
    <t xml:space="preserve">Patents Issued to Residents of the United States </t>
  </si>
  <si>
    <t>United States Patent Applications Filed by Residents of Foreign Countries</t>
  </si>
  <si>
    <t>Patents Issued by the United States to Residents of Foreign Countries</t>
  </si>
  <si>
    <t>Percentage of Utility Patents Issued to Micro, Small, and Large Entities</t>
  </si>
  <si>
    <t>United States Government Agency Patents</t>
  </si>
  <si>
    <t>13A</t>
  </si>
  <si>
    <t>Ex Parte Reexamination</t>
  </si>
  <si>
    <t>13B</t>
  </si>
  <si>
    <t>Supplemental Examination</t>
  </si>
  <si>
    <t>Summary of Trademark Examining Activities</t>
  </si>
  <si>
    <t xml:space="preserve">Trademark Applications Filed for Registration and Renewal and Trademark Affidavits Filed </t>
  </si>
  <si>
    <t>Summary of Pending Trademark Applications</t>
  </si>
  <si>
    <t xml:space="preserve">Trademarks Registered, Renewed, and Published Under Section 12(c) </t>
  </si>
  <si>
    <t>Trademark Applications Filed by Residents of the United States</t>
  </si>
  <si>
    <t>Trademarks Registered to Residents of the United States</t>
  </si>
  <si>
    <t>Trademark Applications Filed by Residents of Foreign Countries</t>
  </si>
  <si>
    <t>Trademarks Registered to Residents of Foreign Countries</t>
  </si>
  <si>
    <t>Actions on Petitions to the Director of the U.S. Patent and Trademark Office</t>
  </si>
  <si>
    <t>Patent Classification Activity</t>
  </si>
  <si>
    <t>Scientific and Technical Information Center Activity</t>
  </si>
  <si>
    <t>End of Year Personnel</t>
  </si>
  <si>
    <t>29A</t>
  </si>
  <si>
    <t>Top 50 Trademark Applicants</t>
  </si>
  <si>
    <t>29B</t>
  </si>
  <si>
    <t>Top 50 Trademark Registrants</t>
  </si>
  <si>
    <t>TABLE 1</t>
  </si>
  <si>
    <t>SUMMARY OF PATENT EXAMINING ACTIVITIES</t>
  </si>
  <si>
    <t>Patent Examining Activity</t>
  </si>
  <si>
    <r>
      <t>Applications Filed, Total</t>
    </r>
    <r>
      <rPr>
        <b/>
        <vertAlign val="superscript"/>
        <sz val="10"/>
        <color indexed="8"/>
        <rFont val="Times New Roman"/>
        <family val="1"/>
      </rPr>
      <t>1, 2</t>
    </r>
  </si>
  <si>
    <r>
      <t>Utility</t>
    </r>
    <r>
      <rPr>
        <vertAlign val="superscript"/>
        <sz val="10"/>
        <color indexed="8"/>
        <rFont val="Times New Roman"/>
        <family val="1"/>
      </rPr>
      <t>3</t>
    </r>
  </si>
  <si>
    <r>
      <t xml:space="preserve">     Serialized</t>
    </r>
    <r>
      <rPr>
        <vertAlign val="superscript"/>
        <sz val="10"/>
        <color indexed="8"/>
        <rFont val="Times New Roman"/>
        <family val="1"/>
      </rPr>
      <t>3a</t>
    </r>
  </si>
  <si>
    <r>
      <t xml:space="preserve">     RCE</t>
    </r>
    <r>
      <rPr>
        <vertAlign val="superscript"/>
        <sz val="10"/>
        <color indexed="8"/>
        <rFont val="Times New Roman"/>
        <family val="1"/>
      </rPr>
      <t>3b, 3c</t>
    </r>
  </si>
  <si>
    <r>
      <t>Reissue</t>
    </r>
    <r>
      <rPr>
        <vertAlign val="superscript"/>
        <sz val="10"/>
        <color indexed="8"/>
        <rFont val="Times New Roman"/>
        <family val="1"/>
      </rPr>
      <t>2</t>
    </r>
  </si>
  <si>
    <r>
      <t>Plant</t>
    </r>
    <r>
      <rPr>
        <vertAlign val="superscript"/>
        <sz val="10"/>
        <color indexed="8"/>
        <rFont val="Times New Roman"/>
        <family val="1"/>
      </rPr>
      <t>2</t>
    </r>
  </si>
  <si>
    <r>
      <t>Design</t>
    </r>
    <r>
      <rPr>
        <strike/>
        <sz val="10"/>
        <color indexed="8"/>
        <rFont val="Times New Roman"/>
        <family val="1"/>
      </rPr>
      <t>2</t>
    </r>
  </si>
  <si>
    <r>
      <t xml:space="preserve">     CPA</t>
    </r>
    <r>
      <rPr>
        <vertAlign val="superscript"/>
        <sz val="10"/>
        <color indexed="8"/>
        <rFont val="Times New Roman"/>
        <family val="1"/>
      </rPr>
      <t>4</t>
    </r>
  </si>
  <si>
    <t> </t>
  </si>
  <si>
    <r>
      <t>Provisional Applications Filed</t>
    </r>
    <r>
      <rPr>
        <b/>
        <vertAlign val="superscript"/>
        <sz val="10"/>
        <color indexed="8"/>
        <rFont val="Times New Roman"/>
        <family val="1"/>
      </rPr>
      <t>2, 5</t>
    </r>
  </si>
  <si>
    <t>First Actions</t>
  </si>
  <si>
    <t>Design</t>
  </si>
  <si>
    <t>Utility, Plant, and Reissue</t>
  </si>
  <si>
    <t xml:space="preserve">Patent Cooperation Treaty (PCT)/Chapter </t>
  </si>
  <si>
    <t>Patent Application Disposals, Total</t>
  </si>
  <si>
    <t>Allowed Patent Applications, Total</t>
  </si>
  <si>
    <t>Abandoned, Total</t>
  </si>
  <si>
    <t>Statutory Invention Registration Disposals, Total</t>
  </si>
  <si>
    <t>-</t>
  </si>
  <si>
    <t>PCT/Chapter II Examinations Completed</t>
  </si>
  <si>
    <r>
      <t>Applications Published</t>
    </r>
    <r>
      <rPr>
        <b/>
        <vertAlign val="superscript"/>
        <sz val="10"/>
        <color indexed="8"/>
        <rFont val="Times New Roman"/>
        <family val="1"/>
      </rPr>
      <t>6</t>
    </r>
  </si>
  <si>
    <r>
      <t>Patents Issued</t>
    </r>
    <r>
      <rPr>
        <b/>
        <vertAlign val="superscript"/>
        <sz val="10"/>
        <color indexed="8"/>
        <rFont val="Times New Roman"/>
        <family val="1"/>
      </rPr>
      <t>2, 7</t>
    </r>
  </si>
  <si>
    <t>Utility</t>
  </si>
  <si>
    <t>Reissue</t>
  </si>
  <si>
    <t>Plant</t>
  </si>
  <si>
    <r>
      <t xml:space="preserve">Pendency time of average patent application  </t>
    </r>
    <r>
      <rPr>
        <vertAlign val="superscript"/>
        <sz val="10"/>
        <color indexed="8"/>
        <rFont val="Times New Roman"/>
        <family val="1"/>
      </rPr>
      <t>8</t>
    </r>
  </si>
  <si>
    <t xml:space="preserve">Reexamination certificates issued </t>
  </si>
  <si>
    <t xml:space="preserve">PCT international applications received by USPTO as receiving office </t>
  </si>
  <si>
    <t>National requirements received by USPTO as designated/elected office</t>
  </si>
  <si>
    <r>
      <t xml:space="preserve">Patents renewed under Public Law No. 102-204  </t>
    </r>
    <r>
      <rPr>
        <vertAlign val="superscript"/>
        <sz val="10"/>
        <color indexed="8"/>
        <rFont val="Times New Roman"/>
        <family val="1"/>
      </rPr>
      <t>9</t>
    </r>
  </si>
  <si>
    <r>
      <t xml:space="preserve">Patents expired under Public Law No 102-204 </t>
    </r>
    <r>
      <rPr>
        <vertAlign val="superscript"/>
        <sz val="10"/>
        <color indexed="8"/>
        <rFont val="Times New Roman"/>
        <family val="1"/>
      </rPr>
      <t xml:space="preserve"> 9 </t>
    </r>
  </si>
  <si>
    <t>- Represents zero.</t>
  </si>
  <si>
    <r>
      <t>3</t>
    </r>
    <r>
      <rPr>
        <sz val="10"/>
        <color indexed="8"/>
        <rFont val="Times New Roman"/>
        <family val="1"/>
      </rPr>
      <t xml:space="preserve"> Utility patents include chemical, electrical, and mechanical applications.</t>
    </r>
  </si>
  <si>
    <r>
      <rPr>
        <vertAlign val="superscript"/>
        <sz val="10"/>
        <color indexed="8"/>
        <rFont val="Times New Roman"/>
        <family val="1"/>
      </rPr>
      <t xml:space="preserve">3a </t>
    </r>
    <r>
      <rPr>
        <sz val="10"/>
        <color indexed="8"/>
        <rFont val="Times New Roman"/>
        <family val="1"/>
      </rPr>
      <t>Serialized - A newly filed UPR application that has been assigned a serial number.</t>
    </r>
  </si>
  <si>
    <r>
      <rPr>
        <vertAlign val="superscript"/>
        <sz val="10"/>
        <color indexed="8"/>
        <rFont val="Times New Roman"/>
        <family val="1"/>
      </rPr>
      <t>3b</t>
    </r>
    <r>
      <rPr>
        <sz val="10"/>
        <color indexed="8"/>
        <rFont val="Times New Roman"/>
        <family val="1"/>
      </rPr>
      <t xml:space="preserve"> RCE  - A procedure by which, after the prosecution has been closed by a final rejection, a notice of allowance, etc., the applicant pays a fee and requests that the prosecution of the application be reopened.</t>
    </r>
  </si>
  <si>
    <r>
      <rPr>
        <vertAlign val="superscript"/>
        <sz val="10"/>
        <color indexed="8"/>
        <rFont val="Times New Roman"/>
        <family val="1"/>
      </rPr>
      <t xml:space="preserve">3c </t>
    </r>
    <r>
      <rPr>
        <sz val="10"/>
        <color indexed="8"/>
        <rFont val="Times New Roman"/>
        <family val="1"/>
      </rPr>
      <t>Reissue RCEs are captured under RCE.</t>
    </r>
  </si>
  <si>
    <r>
      <rPr>
        <vertAlign val="superscript"/>
        <sz val="10"/>
        <color indexed="8"/>
        <rFont val="Times New Roman"/>
        <family val="1"/>
      </rPr>
      <t>4</t>
    </r>
    <r>
      <rPr>
        <sz val="10"/>
        <color indexed="8"/>
        <rFont val="Times New Roman"/>
        <family val="1"/>
      </rPr>
      <t>CPA - In a design application, a procedure by which the applicant, instead of filing a separate continuation or separate divisional application, renews the prosecution of his/her prior design application.</t>
    </r>
  </si>
  <si>
    <r>
      <t>5</t>
    </r>
    <r>
      <rPr>
        <sz val="10"/>
        <color indexed="8"/>
        <rFont val="Times New Roman"/>
        <family val="1"/>
      </rPr>
      <t xml:space="preserve"> Provisional applications provided for in Public Law No. 103-465</t>
    </r>
  </si>
  <si>
    <r>
      <t xml:space="preserve">6 </t>
    </r>
    <r>
      <rPr>
        <sz val="10"/>
        <color indexed="8"/>
        <rFont val="Times New Roman"/>
        <family val="1"/>
      </rPr>
      <t>Eighteen-month publication of patent applications provided for the American Inventors Protection Act, of 1999, Public Law No. 106-113.</t>
    </r>
  </si>
  <si>
    <r>
      <t>7</t>
    </r>
    <r>
      <rPr>
        <sz val="10"/>
        <color indexed="8"/>
        <rFont val="Times New Roman"/>
        <family val="1"/>
      </rPr>
      <t xml:space="preserve"> Excludes withdrawn numbers.  Past years</t>
    </r>
    <r>
      <rPr>
        <sz val="10"/>
        <color indexed="8"/>
        <rFont val="Calibri"/>
        <family val="2"/>
      </rPr>
      <t>’</t>
    </r>
    <r>
      <rPr>
        <sz val="10"/>
        <color indexed="8"/>
        <rFont val="Times New Roman"/>
        <family val="1"/>
      </rPr>
      <t xml:space="preserve"> data may have been revised from prior-year reports.</t>
    </r>
  </si>
  <si>
    <r>
      <t xml:space="preserve">8 </t>
    </r>
    <r>
      <rPr>
        <sz val="10"/>
        <color indexed="8"/>
        <rFont val="Times New Roman"/>
        <family val="1"/>
      </rPr>
      <t>Average time (in months) between filing and issuance or abandonment of utility, plant, and reissue applications. This average does not include design patents.</t>
    </r>
  </si>
  <si>
    <r>
      <t>9</t>
    </r>
    <r>
      <rPr>
        <sz val="10"/>
        <color indexed="8"/>
        <rFont val="Times New Roman"/>
        <family val="1"/>
      </rPr>
      <t xml:space="preserve"> The provisions of Public Law No. 102-204 regarding the renewal of patents superseded Public Law No. 96-517 and Public Law No. 97-247.  Past years’ data may have been revised from prior-year reports.</t>
    </r>
  </si>
  <si>
    <t>TABLE 2</t>
  </si>
  <si>
    <t>PATENT APPLICATIONS FILED BY TYPE</t>
  </si>
  <si>
    <t>Year</t>
  </si>
  <si>
    <r>
      <t>Utility</t>
    </r>
    <r>
      <rPr>
        <b/>
        <vertAlign val="superscript"/>
        <sz val="10"/>
        <rFont val="Times New Roman"/>
        <family val="1"/>
      </rPr>
      <t>1a</t>
    </r>
  </si>
  <si>
    <r>
      <t>Serialized</t>
    </r>
    <r>
      <rPr>
        <b/>
        <vertAlign val="superscript"/>
        <sz val="10"/>
        <rFont val="Times New Roman"/>
        <family val="1"/>
      </rPr>
      <t xml:space="preserve"> 1a, 2, 2a</t>
    </r>
  </si>
  <si>
    <r>
      <t>RCE</t>
    </r>
    <r>
      <rPr>
        <b/>
        <vertAlign val="superscript"/>
        <sz val="10"/>
        <rFont val="Times New Roman"/>
        <family val="1"/>
      </rPr>
      <t>3, 4</t>
    </r>
  </si>
  <si>
    <r>
      <t>Design</t>
    </r>
    <r>
      <rPr>
        <b/>
        <vertAlign val="superscript"/>
        <sz val="10"/>
        <rFont val="Times New Roman"/>
        <family val="1"/>
      </rPr>
      <t>1a</t>
    </r>
  </si>
  <si>
    <r>
      <t>CPA</t>
    </r>
    <r>
      <rPr>
        <b/>
        <vertAlign val="superscript"/>
        <sz val="10"/>
        <rFont val="Times New Roman"/>
        <family val="1"/>
      </rPr>
      <t>5</t>
    </r>
  </si>
  <si>
    <r>
      <t>Plant</t>
    </r>
    <r>
      <rPr>
        <b/>
        <vertAlign val="superscript"/>
        <sz val="10"/>
        <rFont val="Times New Roman"/>
        <family val="1"/>
      </rPr>
      <t>1a</t>
    </r>
  </si>
  <si>
    <r>
      <t>Reissue</t>
    </r>
    <r>
      <rPr>
        <b/>
        <vertAlign val="superscript"/>
        <sz val="10"/>
        <rFont val="Times New Roman"/>
        <family val="1"/>
      </rPr>
      <t>1a, 4</t>
    </r>
  </si>
  <si>
    <r>
      <t>Total</t>
    </r>
    <r>
      <rPr>
        <b/>
        <vertAlign val="superscript"/>
        <sz val="10"/>
        <rFont val="Times New Roman"/>
        <family val="1"/>
      </rPr>
      <t>1a</t>
    </r>
  </si>
  <si>
    <t>Preliminary</t>
  </si>
  <si>
    <r>
      <rPr>
        <vertAlign val="superscript"/>
        <sz val="10"/>
        <color indexed="8"/>
        <rFont val="Times New Roman"/>
        <family val="1"/>
      </rPr>
      <t>2</t>
    </r>
    <r>
      <rPr>
        <sz val="10"/>
        <color indexed="8"/>
        <rFont val="Times New Roman"/>
        <family val="1"/>
      </rPr>
      <t>Serialized - A newly filed application that has been assigned a serial number.</t>
    </r>
  </si>
  <si>
    <r>
      <rPr>
        <vertAlign val="superscript"/>
        <sz val="10"/>
        <color indexed="8"/>
        <rFont val="Times New Roman"/>
        <family val="1"/>
      </rPr>
      <t>2a</t>
    </r>
    <r>
      <rPr>
        <sz val="10"/>
        <color indexed="8"/>
        <rFont val="Times New Roman"/>
        <family val="1"/>
      </rPr>
      <t>Serialized - includes serialized plant and serialized reissues</t>
    </r>
  </si>
  <si>
    <r>
      <rPr>
        <vertAlign val="superscript"/>
        <sz val="10"/>
        <color indexed="8"/>
        <rFont val="Times New Roman"/>
        <family val="1"/>
      </rPr>
      <t>3</t>
    </r>
    <r>
      <rPr>
        <sz val="10"/>
        <color indexed="8"/>
        <rFont val="Times New Roman"/>
        <family val="1"/>
      </rPr>
      <t>RCE (Request for Continued Examination) - A procedure by which, after the prosecution has been closed by a final rejection, a notice of allowance, etc., the applicant pays a fee and requests that the prosecution of the application be reopened.</t>
    </r>
  </si>
  <si>
    <r>
      <rPr>
        <vertAlign val="superscript"/>
        <sz val="10"/>
        <color indexed="8"/>
        <rFont val="Times New Roman"/>
        <family val="1"/>
      </rPr>
      <t>4</t>
    </r>
    <r>
      <rPr>
        <sz val="10"/>
        <color indexed="8"/>
        <rFont val="Times New Roman"/>
        <family val="1"/>
      </rPr>
      <t>Reissue RCEs including plant RCEs are captured under RCE.</t>
    </r>
  </si>
  <si>
    <r>
      <rPr>
        <vertAlign val="superscript"/>
        <sz val="10"/>
        <color indexed="8"/>
        <rFont val="Times New Roman"/>
        <family val="1"/>
      </rPr>
      <t>5</t>
    </r>
    <r>
      <rPr>
        <sz val="10"/>
        <color indexed="8"/>
        <rFont val="Times New Roman"/>
        <family val="1"/>
      </rPr>
      <t>CPA (Continued Prosecution Application) - In a design application, a procedure by which the applicant, instead of filing a separate continuation or separate divisional application, renews the prosecution of his/her prior design application.</t>
    </r>
  </si>
  <si>
    <t xml:space="preserve">Effective FY 2019, RCE and Serialized filings were reported separately.  Prior to FY 2019, RCE and Serialized filing totals were combined.  </t>
  </si>
  <si>
    <t>TABLE 3</t>
  </si>
  <si>
    <r>
      <t>PATENT APPLICATIONS PENDING PRIOR TO ALLOWANCE</t>
    </r>
    <r>
      <rPr>
        <sz val="12"/>
        <color indexed="8"/>
        <rFont val="Times New Roman"/>
        <family val="1"/>
      </rPr>
      <t xml:space="preserve"> </t>
    </r>
    <r>
      <rPr>
        <vertAlign val="superscript"/>
        <sz val="12"/>
        <color indexed="8"/>
        <rFont val="Times New Roman"/>
        <family val="1"/>
      </rPr>
      <t>1</t>
    </r>
  </si>
  <si>
    <r>
      <t>Awaiting Action by Examiner</t>
    </r>
    <r>
      <rPr>
        <b/>
        <vertAlign val="superscript"/>
        <sz val="10"/>
        <rFont val="Times New Roman"/>
        <family val="1"/>
      </rPr>
      <t>3</t>
    </r>
  </si>
  <si>
    <r>
      <t>Total Applications Pending</t>
    </r>
    <r>
      <rPr>
        <b/>
        <vertAlign val="superscript"/>
        <sz val="10"/>
        <rFont val="Times New Roman"/>
        <family val="1"/>
      </rPr>
      <t>2,3</t>
    </r>
  </si>
  <si>
    <r>
      <t>1</t>
    </r>
    <r>
      <rPr>
        <sz val="10"/>
        <color indexed="8"/>
        <rFont val="Times New Roman"/>
        <family val="1"/>
      </rPr>
      <t xml:space="preserve"> Includes patent applications pending at end of period indicated, and includes utility, reissue, plant, and design applications. Does not include allowed applications.</t>
    </r>
  </si>
  <si>
    <r>
      <t>2</t>
    </r>
    <r>
      <rPr>
        <sz val="10"/>
        <color indexed="8"/>
        <rFont val="Times New Roman"/>
        <family val="1"/>
      </rPr>
      <t xml:space="preserve"> Applications under examination, including those in preexamination processing.</t>
    </r>
  </si>
  <si>
    <t>TABLE 4</t>
  </si>
  <si>
    <t xml:space="preserve">PATENT PENDENCY STATISTICS </t>
  </si>
  <si>
    <t>Utility. Plant, Reissue Pendency Statistics by Technology Center (in months)</t>
  </si>
  <si>
    <t>Average First Action Pendency</t>
  </si>
  <si>
    <t>Total Average Pendency</t>
  </si>
  <si>
    <t>Total Utility, Plant, and Reissue Pendency</t>
  </si>
  <si>
    <r>
      <t>Tech Center 1600</t>
    </r>
    <r>
      <rPr>
        <sz val="10"/>
        <rFont val="Calibri"/>
        <family val="2"/>
      </rPr>
      <t>—</t>
    </r>
    <r>
      <rPr>
        <sz val="10"/>
        <rFont val="Times New Roman"/>
        <family val="1"/>
      </rPr>
      <t>Biotechnology and Organic Chemistry</t>
    </r>
  </si>
  <si>
    <t>Tech Center 1700—Chemical and Materials Engineering</t>
  </si>
  <si>
    <t>Tech Center 2100—Computer Architecture, Software, and Information Security</t>
  </si>
  <si>
    <t>Tech Center 2400—Networks, Multiplexing, Cable, and Security</t>
  </si>
  <si>
    <t>Tech Center 2600—Communications</t>
  </si>
  <si>
    <t xml:space="preserve">Tech Center 2800—Semiconductor, Electrical, Optical Systems, and Components </t>
  </si>
  <si>
    <t>Tech Center 3600—Transportation, Construction, Agriculture, and Electronic Commerce</t>
  </si>
  <si>
    <t xml:space="preserve">Tech Center 3700—Mechanical Engineering, Manufacturing, and Products </t>
  </si>
  <si>
    <t>TABLE 5</t>
  </si>
  <si>
    <t>SUMMARY OF TOTAL PENDING PATENT APPLICATIONS</t>
  </si>
  <si>
    <t>Stage of Processing</t>
  </si>
  <si>
    <t>Utility, Plant, and Reissue Applications</t>
  </si>
  <si>
    <t>Design Applications</t>
  </si>
  <si>
    <t>Total Patent Applications</t>
  </si>
  <si>
    <t>Pending Patent Applications, Total</t>
  </si>
  <si>
    <t>In Preexamination Processing, Total</t>
  </si>
  <si>
    <t>Under Examination, Total</t>
  </si>
  <si>
    <t>Undocketed</t>
  </si>
  <si>
    <r>
      <t>Central Docket</t>
    </r>
    <r>
      <rPr>
        <vertAlign val="superscript"/>
        <sz val="10"/>
        <color rgb="FF000000"/>
        <rFont val="Times New Roman"/>
        <family val="1"/>
      </rPr>
      <t>4</t>
    </r>
  </si>
  <si>
    <t>Awaiting First Action by Examiner</t>
  </si>
  <si>
    <t>Subtotal of pending applications</t>
  </si>
  <si>
    <t>Request for Continued Examination Awaiting First Action</t>
  </si>
  <si>
    <t>Rejected, Awaiting Response by Applicant</t>
  </si>
  <si>
    <t>Amended, Awaiting Action by Examiner</t>
  </si>
  <si>
    <t>In Interference</t>
  </si>
  <si>
    <t xml:space="preserve"> - </t>
  </si>
  <si>
    <r>
      <t>On Appeal, and Other</t>
    </r>
    <r>
      <rPr>
        <vertAlign val="superscript"/>
        <sz val="10"/>
        <color indexed="8"/>
        <rFont val="Times New Roman"/>
        <family val="1"/>
      </rPr>
      <t>1</t>
    </r>
  </si>
  <si>
    <t>In Postexamination Processing, Total</t>
  </si>
  <si>
    <t>Awaiting Issue Fee</t>
  </si>
  <si>
    <r>
      <t>Awaiting Printing</t>
    </r>
    <r>
      <rPr>
        <vertAlign val="superscript"/>
        <sz val="10"/>
        <color indexed="8"/>
        <rFont val="Times New Roman"/>
        <family val="1"/>
      </rPr>
      <t>2</t>
    </r>
  </si>
  <si>
    <r>
      <t>D-10s (Secret cases in condition for allowance.)</t>
    </r>
    <r>
      <rPr>
        <vertAlign val="superscript"/>
        <sz val="10"/>
        <color indexed="8"/>
        <rFont val="Times New Roman"/>
        <family val="1"/>
      </rPr>
      <t>3</t>
    </r>
  </si>
  <si>
    <t>-   Represents zero.</t>
  </si>
  <si>
    <r>
      <t xml:space="preserve"> 1</t>
    </r>
    <r>
      <rPr>
        <sz val="10"/>
        <color indexed="8"/>
        <rFont val="Times New Roman"/>
        <family val="1"/>
      </rPr>
      <t xml:space="preserve"> Includes cases on appeal and undergoing petitions.</t>
    </r>
  </si>
  <si>
    <r>
      <t>2</t>
    </r>
    <r>
      <rPr>
        <sz val="10"/>
        <color indexed="8"/>
        <rFont val="Times New Roman"/>
        <family val="1"/>
      </rPr>
      <t xml:space="preserve"> Includes withdrawn cases.</t>
    </r>
  </si>
  <si>
    <r>
      <t xml:space="preserve">3 </t>
    </r>
    <r>
      <rPr>
        <sz val="10"/>
        <color indexed="8"/>
        <rFont val="Times New Roman"/>
        <family val="1"/>
      </rPr>
      <t>Applications classified under 35 USC 181 which are otherwise in condition for allowance.</t>
    </r>
  </si>
  <si>
    <t>TABLE 6</t>
  </si>
  <si>
    <t xml:space="preserve"> PATENTS ISSUED </t>
  </si>
  <si>
    <r>
      <t>Utility</t>
    </r>
    <r>
      <rPr>
        <b/>
        <vertAlign val="superscript"/>
        <sz val="10"/>
        <rFont val="Times New Roman"/>
        <family val="1"/>
      </rPr>
      <t>2</t>
    </r>
  </si>
  <si>
    <t>Total</t>
  </si>
  <si>
    <t>1976 /4</t>
  </si>
  <si>
    <t>80735 /3</t>
  </si>
  <si>
    <r>
      <t>1</t>
    </r>
    <r>
      <rPr>
        <sz val="9"/>
        <color indexed="8"/>
        <rFont val="Times New Roman"/>
        <family val="1"/>
      </rPr>
      <t xml:space="preserve"> Past years' data may have been revised from prior-year reports.</t>
    </r>
  </si>
  <si>
    <r>
      <t>2</t>
    </r>
    <r>
      <rPr>
        <sz val="9"/>
        <color indexed="8"/>
        <rFont val="Times New Roman"/>
        <family val="1"/>
      </rPr>
      <t xml:space="preserve"> Includes chemical, electrical, and mechanical applications.</t>
    </r>
  </si>
  <si>
    <t>TABLE 7</t>
  </si>
  <si>
    <r>
      <t>PATENT APPLICATIONS FILED BY RESIDENTS OF THE UNITED STATES</t>
    </r>
    <r>
      <rPr>
        <vertAlign val="superscript"/>
        <sz val="9"/>
        <color indexed="8"/>
        <rFont val="Times New Roman"/>
        <family val="1"/>
      </rPr>
      <t>1</t>
    </r>
  </si>
  <si>
    <t>State/Territory</t>
  </si>
  <si>
    <r>
      <t xml:space="preserve">2010 </t>
    </r>
    <r>
      <rPr>
        <vertAlign val="superscript"/>
        <sz val="9"/>
        <rFont val="Times New Roman"/>
        <family val="1"/>
      </rPr>
      <t>2</t>
    </r>
  </si>
  <si>
    <r>
      <t xml:space="preserve">2011 </t>
    </r>
    <r>
      <rPr>
        <vertAlign val="superscript"/>
        <sz val="9"/>
        <rFont val="Times New Roman"/>
        <family val="1"/>
      </rPr>
      <t>2</t>
    </r>
  </si>
  <si>
    <r>
      <t>Serialized</t>
    </r>
    <r>
      <rPr>
        <b/>
        <vertAlign val="superscript"/>
        <sz val="10"/>
        <rFont val="Times New Roman"/>
        <family val="1"/>
      </rPr>
      <t>3</t>
    </r>
  </si>
  <si>
    <r>
      <t>RCE</t>
    </r>
    <r>
      <rPr>
        <b/>
        <vertAlign val="superscript"/>
        <sz val="10"/>
        <rFont val="Times New Roman"/>
        <family val="1"/>
      </rPr>
      <t>4</t>
    </r>
  </si>
  <si>
    <r>
      <t>Serialized</t>
    </r>
    <r>
      <rPr>
        <b/>
        <vertAlign val="superscript"/>
        <sz val="10"/>
        <rFont val="Times New Roman"/>
        <family val="1"/>
      </rPr>
      <t>4</t>
    </r>
    <r>
      <rPr>
        <sz val="11"/>
        <color theme="1"/>
        <rFont val="Calibri"/>
        <family val="2"/>
        <scheme val="minor"/>
      </rPr>
      <t/>
    </r>
  </si>
  <si>
    <r>
      <t>RCE</t>
    </r>
    <r>
      <rPr>
        <b/>
        <vertAlign val="superscript"/>
        <sz val="10"/>
        <rFont val="Times New Roman"/>
        <family val="1"/>
      </rPr>
      <t>5</t>
    </r>
    <r>
      <rPr>
        <sz val="11"/>
        <color theme="1"/>
        <rFont val="Calibri"/>
        <family val="2"/>
        <scheme val="minor"/>
      </rPr>
      <t/>
    </r>
  </si>
  <si>
    <t>N/A</t>
  </si>
  <si>
    <t>Nebraska</t>
  </si>
  <si>
    <t>Nevada</t>
  </si>
  <si>
    <t>Alabama</t>
  </si>
  <si>
    <t>New Hampshire</t>
  </si>
  <si>
    <t>Alaska</t>
  </si>
  <si>
    <t>New Jersey</t>
  </si>
  <si>
    <t>Arizona</t>
  </si>
  <si>
    <t>New Mexico</t>
  </si>
  <si>
    <t>Arkansas</t>
  </si>
  <si>
    <t>New York</t>
  </si>
  <si>
    <t>California</t>
  </si>
  <si>
    <t>North Carolina</t>
  </si>
  <si>
    <t>Colorado</t>
  </si>
  <si>
    <t>North Dakota</t>
  </si>
  <si>
    <t>Connecticut</t>
  </si>
  <si>
    <t>Ohio</t>
  </si>
  <si>
    <t>Delaware</t>
  </si>
  <si>
    <t>Oklahoma</t>
  </si>
  <si>
    <t>District of Columbia</t>
  </si>
  <si>
    <t>Oregon</t>
  </si>
  <si>
    <t>Florida</t>
  </si>
  <si>
    <t>Pennsylvania</t>
  </si>
  <si>
    <t>Georgia</t>
  </si>
  <si>
    <t>Rhode Island</t>
  </si>
  <si>
    <t>Hawaii</t>
  </si>
  <si>
    <t>South Carolina</t>
  </si>
  <si>
    <t>Idaho</t>
  </si>
  <si>
    <t>South Dakota</t>
  </si>
  <si>
    <t>Illinois</t>
  </si>
  <si>
    <t>Tennessee</t>
  </si>
  <si>
    <t>Indiana</t>
  </si>
  <si>
    <t>Texas</t>
  </si>
  <si>
    <t>Iowa</t>
  </si>
  <si>
    <t>Utah</t>
  </si>
  <si>
    <t>Kansas</t>
  </si>
  <si>
    <t>Vermont</t>
  </si>
  <si>
    <t>Kentucky</t>
  </si>
  <si>
    <t>Virginia</t>
  </si>
  <si>
    <t>Louisiana</t>
  </si>
  <si>
    <t>Washington</t>
  </si>
  <si>
    <t>Maine</t>
  </si>
  <si>
    <t>West Virginia</t>
  </si>
  <si>
    <t>Maryland</t>
  </si>
  <si>
    <t>Wisconsin</t>
  </si>
  <si>
    <t>Massachusetts</t>
  </si>
  <si>
    <t>Wyoming</t>
  </si>
  <si>
    <t>Michigan</t>
  </si>
  <si>
    <t>Puerto Rico</t>
  </si>
  <si>
    <t>Minnesota</t>
  </si>
  <si>
    <t>U.S. Virgin Islands</t>
  </si>
  <si>
    <t>Mississippi</t>
  </si>
  <si>
    <r>
      <t>U.S. Pacific Islands</t>
    </r>
    <r>
      <rPr>
        <vertAlign val="superscript"/>
        <sz val="10"/>
        <color indexed="8"/>
        <rFont val="Times New Roman"/>
        <family val="1"/>
      </rPr>
      <t>5</t>
    </r>
  </si>
  <si>
    <t>Missouri</t>
  </si>
  <si>
    <r>
      <t xml:space="preserve">United States, Unknown </t>
    </r>
    <r>
      <rPr>
        <vertAlign val="superscript"/>
        <sz val="10"/>
        <color indexed="8"/>
        <rFont val="Times New Roman"/>
        <family val="1"/>
      </rPr>
      <t>6</t>
    </r>
  </si>
  <si>
    <t>Montana</t>
  </si>
  <si>
    <r>
      <t>1</t>
    </r>
    <r>
      <rPr>
        <sz val="10"/>
        <color indexed="8"/>
        <rFont val="Times New Roman"/>
        <family val="1"/>
      </rPr>
      <t xml:space="preserve">  Data include utility, plant, design, and reissue applications.</t>
    </r>
  </si>
  <si>
    <r>
      <rPr>
        <vertAlign val="superscript"/>
        <sz val="10"/>
        <color indexed="8"/>
        <rFont val="Times New Roman"/>
        <family val="1"/>
      </rPr>
      <t>3</t>
    </r>
    <r>
      <rPr>
        <sz val="10"/>
        <color indexed="8"/>
        <rFont val="Times New Roman"/>
        <family val="1"/>
      </rPr>
      <t>Serialized - A newly filed UPR application that has been assigned a serial number.</t>
    </r>
  </si>
  <si>
    <r>
      <rPr>
        <vertAlign val="superscript"/>
        <sz val="10"/>
        <color indexed="8"/>
        <rFont val="Times New Roman"/>
        <family val="1"/>
      </rPr>
      <t>4</t>
    </r>
    <r>
      <rPr>
        <sz val="10"/>
        <color indexed="8"/>
        <rFont val="Times New Roman"/>
        <family val="1"/>
      </rPr>
      <t>RCE (Request for Continues Examination)  - A procedure by which, after the prosecution has been closed by a final rejection, a notice of allowance, etc., the applicant pays a fee and requests that the prosecution of the application be reopened.</t>
    </r>
  </si>
  <si>
    <r>
      <t>5</t>
    </r>
    <r>
      <rPr>
        <sz val="10"/>
        <color indexed="8"/>
        <rFont val="Times New Roman"/>
        <family val="1"/>
      </rPr>
      <t xml:space="preserve">  Represents residents of American Samoa, Guam, and miscellaneous U.S. Pacific Islands.</t>
    </r>
  </si>
  <si>
    <r>
      <t>6</t>
    </r>
    <r>
      <rPr>
        <sz val="10"/>
        <rFont val="Times New Roman"/>
        <family val="1"/>
      </rPr>
      <t xml:space="preserve"> State/Territory information not available.</t>
    </r>
  </si>
  <si>
    <t>changed "field" in table title to 'filed"</t>
  </si>
  <si>
    <t>TABLE 8</t>
  </si>
  <si>
    <r>
      <t>PATENTS ISSUED TO RESIDENTS OF THE UNITED STATES</t>
    </r>
    <r>
      <rPr>
        <vertAlign val="superscript"/>
        <sz val="9"/>
        <color indexed="8"/>
        <rFont val="Times New Roman"/>
        <family val="1"/>
      </rPr>
      <t xml:space="preserve"> 1</t>
    </r>
  </si>
  <si>
    <r>
      <t>U.S. Pacific Islands</t>
    </r>
    <r>
      <rPr>
        <vertAlign val="superscript"/>
        <sz val="10"/>
        <rFont val="Times New Roman"/>
        <family val="1"/>
      </rPr>
      <t>3</t>
    </r>
  </si>
  <si>
    <r>
      <t>U.S. Pacific Islands</t>
    </r>
    <r>
      <rPr>
        <vertAlign val="superscript"/>
        <sz val="10"/>
        <rFont val="Times New Roman"/>
        <family val="1"/>
      </rPr>
      <t xml:space="preserve"> 3</t>
    </r>
  </si>
  <si>
    <r>
      <t>United States, Unknown</t>
    </r>
    <r>
      <rPr>
        <vertAlign val="superscript"/>
        <sz val="10"/>
        <rFont val="Times New Roman"/>
        <family val="1"/>
      </rPr>
      <t xml:space="preserve"> 4</t>
    </r>
  </si>
  <si>
    <t>- Represents zero</t>
  </si>
  <si>
    <r>
      <t>1</t>
    </r>
    <r>
      <rPr>
        <sz val="10"/>
        <color indexed="8"/>
        <rFont val="Times New Roman"/>
        <family val="1"/>
      </rPr>
      <t xml:space="preserve"> Data include utility, design, plant, and reissue patents.</t>
    </r>
  </si>
  <si>
    <r>
      <t>3</t>
    </r>
    <r>
      <rPr>
        <sz val="10"/>
        <color indexed="8"/>
        <rFont val="Times New Roman"/>
        <family val="1"/>
      </rPr>
      <t xml:space="preserve"> Represents residents of American Samoa, Guam, and miscellaneous U.S. Pacific Islands.</t>
    </r>
  </si>
  <si>
    <r>
      <t>4</t>
    </r>
    <r>
      <rPr>
        <sz val="10"/>
        <color indexed="8"/>
        <rFont val="Times New Roman"/>
        <family val="1"/>
      </rPr>
      <t xml:space="preserve"> No State indicated in database.</t>
    </r>
  </si>
  <si>
    <t>TABLE 9</t>
  </si>
  <si>
    <r>
      <t>UNITED STATES PATENT APPLICATIONS FILED BY RESIDENTS OF FOREIGN COUNTRIES</t>
    </r>
    <r>
      <rPr>
        <b/>
        <vertAlign val="superscript"/>
        <sz val="10"/>
        <rFont val="Times New Roman"/>
        <family val="1"/>
      </rPr>
      <t>1</t>
    </r>
  </si>
  <si>
    <t>Residence</t>
  </si>
  <si>
    <t>Afghanistan</t>
  </si>
  <si>
    <t>Albania</t>
  </si>
  <si>
    <t>Algeria</t>
  </si>
  <si>
    <t>Andorra</t>
  </si>
  <si>
    <t xml:space="preserve">Angola  </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</si>
  <si>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</si>
  <si>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</si>
  <si>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</si>
  <si>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</si>
  <si>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</si>
  <si>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</si>
  <si>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</si>
  <si>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</si>
  <si>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</si>
  <si>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</si>
  <si>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</si>
  <si>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</si>
  <si>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</si>
  <si>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</si>
  <si>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</si>
  <si>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</si>
  <si>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</si>
  <si>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Bolivia</t>
  </si>
  <si>
    <t xml:space="preserve">Bonaire, Sint Eustatius, and Saba </t>
  </si>
  <si>
    <t>Bosnia and Herzegovina</t>
  </si>
  <si>
    <t>Botswana</t>
  </si>
  <si>
    <t>Brazil</t>
  </si>
  <si>
    <t>British Virgin Islands</t>
  </si>
  <si>
    <t>Brunei Darussalam</t>
  </si>
  <si>
    <t>Bulgaria</t>
  </si>
  <si>
    <t>Burkina Faso</t>
  </si>
  <si>
    <t>Burundi</t>
  </si>
  <si>
    <r>
      <t>Cambodia</t>
    </r>
    <r>
      <rPr>
        <vertAlign val="superscript"/>
        <sz val="10"/>
        <rFont val="Times New Roman"/>
        <family val="1"/>
      </rPr>
      <t xml:space="preserve"> </t>
    </r>
  </si>
  <si>
    <t>Cameroon</t>
  </si>
  <si>
    <t>Canada</t>
  </si>
  <si>
    <t>Cayman Islands</t>
  </si>
  <si>
    <t xml:space="preserve">Chad </t>
  </si>
  <si>
    <t>Chile</t>
  </si>
  <si>
    <t>China (Hong Kong)</t>
  </si>
  <si>
    <t>China (Macau)</t>
  </si>
  <si>
    <t>China (People's Republic of)</t>
  </si>
  <si>
    <t>Colombia</t>
  </si>
  <si>
    <r>
      <t>Congo, Dem. Republic of</t>
    </r>
    <r>
      <rPr>
        <vertAlign val="superscript"/>
        <sz val="10"/>
        <rFont val="Times New Roman"/>
        <family val="1"/>
      </rPr>
      <t>5</t>
    </r>
  </si>
  <si>
    <t>Costa Rica</t>
  </si>
  <si>
    <t>Cote d'Ivoire</t>
  </si>
  <si>
    <t>Croatia</t>
  </si>
  <si>
    <t>Cuba</t>
  </si>
  <si>
    <t xml:space="preserve">Curaçao  </t>
  </si>
  <si>
    <t>Cyprus</t>
  </si>
  <si>
    <t>Czech Republic</t>
  </si>
  <si>
    <t>Denmark</t>
  </si>
  <si>
    <t>Dominican Republic</t>
  </si>
  <si>
    <t>Ecuador</t>
  </si>
  <si>
    <t>Egypt</t>
  </si>
  <si>
    <t>El Salvador</t>
  </si>
  <si>
    <t>Eritrea</t>
  </si>
  <si>
    <t>Estonia</t>
  </si>
  <si>
    <t>Eswatini</t>
  </si>
  <si>
    <t>Ethiopia</t>
  </si>
  <si>
    <t>Faroe Islands</t>
  </si>
  <si>
    <t>Fiji</t>
  </si>
  <si>
    <t>Finland</t>
  </si>
  <si>
    <t>French Polynesia</t>
  </si>
  <si>
    <t>France</t>
  </si>
  <si>
    <t>Gabon</t>
  </si>
  <si>
    <r>
      <t>Gambia</t>
    </r>
    <r>
      <rPr>
        <vertAlign val="superscript"/>
        <sz val="10"/>
        <rFont val="Times New Roman"/>
        <family val="1"/>
      </rPr>
      <t>5</t>
    </r>
  </si>
  <si>
    <t>Germany</t>
  </si>
  <si>
    <t>Ghana</t>
  </si>
  <si>
    <t>Gibraltar</t>
  </si>
  <si>
    <t>Greece</t>
  </si>
  <si>
    <t>Greenland</t>
  </si>
  <si>
    <r>
      <t>Grenada</t>
    </r>
    <r>
      <rPr>
        <vertAlign val="superscript"/>
        <sz val="10"/>
        <rFont val="Times New Roman"/>
        <family val="1"/>
      </rPr>
      <t>5</t>
    </r>
  </si>
  <si>
    <t>Guadeloupe</t>
  </si>
  <si>
    <t>Guatemala</t>
  </si>
  <si>
    <t>Guernsey</t>
  </si>
  <si>
    <t>Guinea</t>
  </si>
  <si>
    <t>Guyana</t>
  </si>
  <si>
    <t>Haiti</t>
  </si>
  <si>
    <t>Honduras</t>
  </si>
  <si>
    <t>Hungary</t>
  </si>
  <si>
    <t>Iceland</t>
  </si>
  <si>
    <t>India</t>
  </si>
  <si>
    <t>Indonesia</t>
  </si>
  <si>
    <t>Iran</t>
  </si>
  <si>
    <t>Iraq</t>
  </si>
  <si>
    <t>Ireland</t>
  </si>
  <si>
    <t>Isle of Man</t>
  </si>
  <si>
    <t>Israel</t>
  </si>
  <si>
    <t>Italy</t>
  </si>
  <si>
    <t>Jamaica</t>
  </si>
  <si>
    <t>Japan</t>
  </si>
  <si>
    <t>Jersey</t>
  </si>
  <si>
    <t>Jordan</t>
  </si>
  <si>
    <t>Kazakhstan</t>
  </si>
  <si>
    <t>Kenya</t>
  </si>
  <si>
    <t>Korea (Dem. Republic of)</t>
  </si>
  <si>
    <t>Korea (Republic of)</t>
  </si>
  <si>
    <r>
      <t>Kosovo</t>
    </r>
    <r>
      <rPr>
        <vertAlign val="superscript"/>
        <sz val="10"/>
        <rFont val="Times New Roman"/>
        <family val="1"/>
      </rPr>
      <t>5</t>
    </r>
  </si>
  <si>
    <t>Kuwait</t>
  </si>
  <si>
    <t>Kyrgyzstan</t>
  </si>
  <si>
    <r>
      <t>Laos</t>
    </r>
    <r>
      <rPr>
        <vertAlign val="superscript"/>
        <sz val="10"/>
        <rFont val="Times New Roman"/>
        <family val="1"/>
      </rPr>
      <t>5</t>
    </r>
  </si>
  <si>
    <t>Latvia</t>
  </si>
  <si>
    <t>Lebanon</t>
  </si>
  <si>
    <r>
      <t>Lesotho</t>
    </r>
    <r>
      <rPr>
        <vertAlign val="superscript"/>
        <sz val="10"/>
        <rFont val="Times New Roman"/>
        <family val="1"/>
      </rPr>
      <t xml:space="preserve"> </t>
    </r>
  </si>
  <si>
    <t xml:space="preserve">Liberia  </t>
  </si>
  <si>
    <t>Libya</t>
  </si>
  <si>
    <t>Liechtenstein</t>
  </si>
  <si>
    <t>Lithuania</t>
  </si>
  <si>
    <t>Luxembourg</t>
  </si>
  <si>
    <t>Madagascar</t>
  </si>
  <si>
    <t xml:space="preserve">Malawi </t>
  </si>
  <si>
    <t>Malaysia</t>
  </si>
  <si>
    <r>
      <t>Mali</t>
    </r>
    <r>
      <rPr>
        <vertAlign val="superscript"/>
        <sz val="10"/>
        <rFont val="Times New Roman"/>
        <family val="1"/>
      </rPr>
      <t xml:space="preserve"> </t>
    </r>
  </si>
  <si>
    <t>Malta</t>
  </si>
  <si>
    <t>Martinique</t>
  </si>
  <si>
    <t>Mauritius</t>
  </si>
  <si>
    <t>Mexico</t>
  </si>
  <si>
    <r>
      <t>Micronesia (Federated States of)</t>
    </r>
    <r>
      <rPr>
        <vertAlign val="superscript"/>
        <sz val="10"/>
        <rFont val="Times New Roman"/>
        <family val="1"/>
      </rPr>
      <t>5</t>
    </r>
  </si>
  <si>
    <t>Moldova</t>
  </si>
  <si>
    <t>Monaco</t>
  </si>
  <si>
    <t xml:space="preserve">Mongolia  </t>
  </si>
  <si>
    <t>Montenegro</t>
  </si>
  <si>
    <t>Morocco</t>
  </si>
  <si>
    <t>Mozambique</t>
  </si>
  <si>
    <t>Myanmar</t>
  </si>
  <si>
    <t>Namibia</t>
  </si>
  <si>
    <t>Nepal (Federal Democratic Republic of)</t>
  </si>
  <si>
    <t>Netherlands</t>
  </si>
  <si>
    <t>New Caledonia</t>
  </si>
  <si>
    <t>New Zealand</t>
  </si>
  <si>
    <t xml:space="preserve">Nicaragua  </t>
  </si>
  <si>
    <t>Niger</t>
  </si>
  <si>
    <t>Nigeria</t>
  </si>
  <si>
    <t>Norway</t>
  </si>
  <si>
    <t>North Macedonia</t>
  </si>
  <si>
    <t>Oman</t>
  </si>
  <si>
    <t>Pakistan</t>
  </si>
  <si>
    <t>Palau</t>
  </si>
  <si>
    <t>Panama</t>
  </si>
  <si>
    <t>Paraguay</t>
  </si>
  <si>
    <t>Peru</t>
  </si>
  <si>
    <t>Philippines</t>
  </si>
  <si>
    <t>Poland</t>
  </si>
  <si>
    <t>Portugal</t>
  </si>
  <si>
    <t>Qatar</t>
  </si>
  <si>
    <t>Romania</t>
  </si>
  <si>
    <t>Russian Federation</t>
  </si>
  <si>
    <t>Rwanda</t>
  </si>
  <si>
    <t xml:space="preserve">Saint Kitts and Nevis </t>
  </si>
  <si>
    <t>Saint Lucia</t>
  </si>
  <si>
    <t>Saint Vincent and the Grenadines</t>
  </si>
  <si>
    <t xml:space="preserve">Samoa </t>
  </si>
  <si>
    <t>San Marino</t>
  </si>
  <si>
    <t>Saudi Arabia</t>
  </si>
  <si>
    <t xml:space="preserve">Senegal </t>
  </si>
  <si>
    <t>Serbia</t>
  </si>
  <si>
    <t>Seychelles</t>
  </si>
  <si>
    <t>Singapore</t>
  </si>
  <si>
    <t>Sint Maarten</t>
  </si>
  <si>
    <t>Slovakia</t>
  </si>
  <si>
    <t>Slovenia</t>
  </si>
  <si>
    <t>South Africa</t>
  </si>
  <si>
    <t>Spain</t>
  </si>
  <si>
    <t>Sri Lanka</t>
  </si>
  <si>
    <t>Sudan</t>
  </si>
  <si>
    <t>Sweden</t>
  </si>
  <si>
    <t>Switzerland</t>
  </si>
  <si>
    <t>Syrian Arab Republic</t>
  </si>
  <si>
    <t>Taiwan</t>
  </si>
  <si>
    <t>Tajikistan</t>
  </si>
  <si>
    <t>Tanzania</t>
  </si>
  <si>
    <t>Thailand</t>
  </si>
  <si>
    <t>Trinidad and Tobago</t>
  </si>
  <si>
    <t>Tunisia</t>
  </si>
  <si>
    <t>Turkey</t>
  </si>
  <si>
    <t>Turkmenistan</t>
  </si>
  <si>
    <t>Turks and Caicos Islands</t>
  </si>
  <si>
    <t>Uganda</t>
  </si>
  <si>
    <t>Ukraine</t>
  </si>
  <si>
    <t>United Arab Emirates</t>
  </si>
  <si>
    <t>United Kingdom</t>
  </si>
  <si>
    <t>Uruguay</t>
  </si>
  <si>
    <t>Uzbekistan</t>
  </si>
  <si>
    <t>Vanuatu</t>
  </si>
  <si>
    <t>Venezuela</t>
  </si>
  <si>
    <t>Vietnam</t>
  </si>
  <si>
    <t>West Bank/Gaza Strip</t>
  </si>
  <si>
    <r>
      <t>Yemen</t>
    </r>
    <r>
      <rPr>
        <vertAlign val="superscript"/>
        <sz val="10"/>
        <rFont val="Times New Roman"/>
        <family val="1"/>
      </rPr>
      <t xml:space="preserve"> </t>
    </r>
  </si>
  <si>
    <t>Zambia</t>
  </si>
  <si>
    <t>Zimbabwe</t>
  </si>
  <si>
    <r>
      <t>Other</t>
    </r>
    <r>
      <rPr>
        <vertAlign val="superscript"/>
        <sz val="10"/>
        <rFont val="Times New Roman"/>
        <family val="1"/>
      </rPr>
      <t xml:space="preserve"> 6</t>
    </r>
  </si>
  <si>
    <t xml:space="preserve">  -  Represents zero.</t>
  </si>
  <si>
    <r>
      <t>1</t>
    </r>
    <r>
      <rPr>
        <sz val="10"/>
        <rFont val="Times New Roman"/>
        <family val="1"/>
      </rPr>
      <t xml:space="preserve"> Data include utility, design, plant, and reissue applications. Country listings include possessions and territories of that country unless listed separately in the table. Data are subject to minor revisions.</t>
    </r>
  </si>
  <si>
    <r>
      <rPr>
        <vertAlign val="superscript"/>
        <sz val="10"/>
        <rFont val="Times New Roman"/>
        <family val="1"/>
      </rPr>
      <t>3</t>
    </r>
    <r>
      <rPr>
        <sz val="10"/>
        <rFont val="Times New Roman"/>
        <family val="1"/>
      </rPr>
      <t>Serialized - A newly filed UPR application that has been assigned a serial number.</t>
    </r>
  </si>
  <si>
    <r>
      <rPr>
        <vertAlign val="superscript"/>
        <sz val="10"/>
        <rFont val="Times New Roman"/>
        <family val="1"/>
      </rPr>
      <t>4</t>
    </r>
    <r>
      <rPr>
        <sz val="10"/>
        <rFont val="Times New Roman"/>
        <family val="1"/>
      </rPr>
      <t>RCE (Request for Continues Examination)  - A procedure by which, after the prosecution has been closed by a final rejection, a notice of allowance, etc., the applicant pays a fee and requests that the prosecution of the application be reopened.</t>
    </r>
  </si>
  <si>
    <r>
      <rPr>
        <vertAlign val="superscript"/>
        <sz val="10"/>
        <rFont val="Times New Roman"/>
        <family val="1"/>
      </rPr>
      <t xml:space="preserve">5 </t>
    </r>
    <r>
      <rPr>
        <sz val="10"/>
        <rFont val="Times New Roman"/>
        <family val="1"/>
      </rPr>
      <t>Country not previously listed.</t>
    </r>
  </si>
  <si>
    <r>
      <t>6</t>
    </r>
    <r>
      <rPr>
        <sz val="10"/>
        <rFont val="Times New Roman"/>
        <family val="1"/>
      </rPr>
      <t xml:space="preserve"> Country of origin information not available.</t>
    </r>
  </si>
  <si>
    <t>TABLE 10</t>
  </si>
  <si>
    <r>
      <t>PATENTS ISSUED BY THE UNITED STATES TO RESIDENTS OF FOREIGN COUNTRIES</t>
    </r>
    <r>
      <rPr>
        <b/>
        <vertAlign val="superscript"/>
        <sz val="9"/>
        <color indexed="8"/>
        <rFont val="Times New Roman"/>
        <family val="1"/>
      </rPr>
      <t>1, 2</t>
    </r>
  </si>
  <si>
    <t>2016</t>
  </si>
  <si>
    <t>2017</t>
  </si>
  <si>
    <t>2019</t>
  </si>
  <si>
    <t>2020</t>
  </si>
  <si>
    <t>2021</t>
  </si>
  <si>
    <t>2022</t>
  </si>
  <si>
    <r>
      <t>Albania</t>
    </r>
    <r>
      <rPr>
        <vertAlign val="superscript"/>
        <sz val="10"/>
        <color indexed="8"/>
        <rFont val="Times New Roman"/>
        <family val="1"/>
      </rPr>
      <t xml:space="preserve"> </t>
    </r>
  </si>
  <si>
    <t>Angola</t>
  </si>
  <si>
    <t xml:space="preserve">Aruba </t>
  </si>
  <si>
    <t xml:space="preserve">Bahrain </t>
  </si>
  <si>
    <t>Cabo Verde</t>
  </si>
  <si>
    <t xml:space="preserve">Cambodia </t>
  </si>
  <si>
    <t>Chad</t>
  </si>
  <si>
    <t>China (People's Republic of )</t>
  </si>
  <si>
    <t xml:space="preserve">Cote d'Ivoire </t>
  </si>
  <si>
    <t>Grenada</t>
  </si>
  <si>
    <t xml:space="preserve">Guadeloupe </t>
  </si>
  <si>
    <t xml:space="preserve">Korea (Democratic People's Rep of) </t>
  </si>
  <si>
    <t>Kosovo</t>
  </si>
  <si>
    <r>
      <t>Laos</t>
    </r>
    <r>
      <rPr>
        <vertAlign val="superscript"/>
        <sz val="10"/>
        <rFont val="Times New Roman"/>
        <family val="1"/>
      </rPr>
      <t>4</t>
    </r>
  </si>
  <si>
    <t xml:space="preserve">Madagascar </t>
  </si>
  <si>
    <t>Mali</t>
  </si>
  <si>
    <r>
      <t>Micronesia (Federated States of)</t>
    </r>
    <r>
      <rPr>
        <vertAlign val="superscript"/>
        <sz val="10"/>
        <rFont val="Times New Roman"/>
        <family val="1"/>
      </rPr>
      <t>4</t>
    </r>
  </si>
  <si>
    <r>
      <t>Moldova</t>
    </r>
    <r>
      <rPr>
        <vertAlign val="superscript"/>
        <sz val="10"/>
        <rFont val="Times New Roman"/>
        <family val="1"/>
      </rPr>
      <t xml:space="preserve"> </t>
    </r>
  </si>
  <si>
    <t>Mongolia</t>
  </si>
  <si>
    <t xml:space="preserve">Montenegro </t>
  </si>
  <si>
    <t>Nepal (Federal Democratic Republic of )</t>
  </si>
  <si>
    <t>Nicaragua</t>
  </si>
  <si>
    <t>Saint Kitts and Nevis</t>
  </si>
  <si>
    <t>Samoa</t>
  </si>
  <si>
    <t xml:space="preserve">Serbia </t>
  </si>
  <si>
    <t xml:space="preserve">Sint Maarten </t>
  </si>
  <si>
    <t xml:space="preserve">Turkmenistan </t>
  </si>
  <si>
    <t xml:space="preserve">Vanuatu </t>
  </si>
  <si>
    <t>West Bank/Gaza</t>
  </si>
  <si>
    <t>Yemen</t>
  </si>
  <si>
    <r>
      <t>1</t>
    </r>
    <r>
      <rPr>
        <sz val="10"/>
        <color indexed="8"/>
        <rFont val="Times New Roman"/>
        <family val="1"/>
      </rPr>
      <t xml:space="preserve"> Data include utility, design, plant, and reissue patents.  </t>
    </r>
  </si>
  <si>
    <r>
      <t>2</t>
    </r>
    <r>
      <rPr>
        <sz val="10"/>
        <color indexed="8"/>
        <rFont val="Times New Roman"/>
        <family val="1"/>
      </rPr>
      <t xml:space="preserve"> Each patent grant is listed under only one country of residence. Country listings include possessions and territories of that country unless separately listed in the table.</t>
    </r>
  </si>
  <si>
    <r>
      <rPr>
        <vertAlign val="superscript"/>
        <sz val="10"/>
        <color indexed="8"/>
        <rFont val="Times New Roman"/>
        <family val="1"/>
      </rPr>
      <t>3</t>
    </r>
    <r>
      <rPr>
        <sz val="10"/>
        <color indexed="8"/>
        <rFont val="Times New Roman"/>
        <family val="1"/>
      </rPr>
      <t xml:space="preserve"> Past years' data may have been revised from prior-year reports to reflect patent withdrawal information that was updated during the year. It is not uncommon for the withdrawal status of patents issued in prior years to change. </t>
    </r>
  </si>
  <si>
    <r>
      <rPr>
        <vertAlign val="superscript"/>
        <sz val="10"/>
        <rFont val="Times New Roman"/>
        <family val="1"/>
      </rPr>
      <t>4</t>
    </r>
    <r>
      <rPr>
        <sz val="10"/>
        <rFont val="Times New Roman"/>
        <family val="1"/>
      </rPr>
      <t xml:space="preserve"> Countries/territories not previously reported.</t>
    </r>
  </si>
  <si>
    <t>Table 11</t>
  </si>
  <si>
    <t>FY_se_grants_2002_11.xls</t>
  </si>
  <si>
    <t>Data source: PALM/EXPO database extract; TAF database</t>
  </si>
  <si>
    <t>Patent Technology Monitoring Division, 10/14/2011</t>
  </si>
  <si>
    <r>
      <t>Year of Grant</t>
    </r>
    <r>
      <rPr>
        <b/>
        <vertAlign val="superscript"/>
        <sz val="10"/>
        <rFont val="Times New Roman"/>
        <family val="1"/>
      </rPr>
      <t>2</t>
    </r>
  </si>
  <si>
    <t>Percentage Micro Entity</t>
  </si>
  <si>
    <t>``</t>
  </si>
  <si>
    <r>
      <t xml:space="preserve">   U.S. Origin</t>
    </r>
    <r>
      <rPr>
        <vertAlign val="superscript"/>
        <sz val="10"/>
        <color indexed="8"/>
        <rFont val="Times New Roman"/>
        <family val="1"/>
      </rPr>
      <t>1</t>
    </r>
  </si>
  <si>
    <r>
      <t xml:space="preserve">   Foreign Origin</t>
    </r>
    <r>
      <rPr>
        <vertAlign val="superscript"/>
        <sz val="10"/>
        <color indexed="8"/>
        <rFont val="Times New Roman"/>
        <family val="1"/>
      </rPr>
      <t>1</t>
    </r>
  </si>
  <si>
    <t>Percentage Small Entity</t>
  </si>
  <si>
    <t>Percentage Large Entity</t>
  </si>
  <si>
    <r>
      <rPr>
        <vertAlign val="superscript"/>
        <sz val="10"/>
        <rFont val="Times New Roman"/>
        <family val="1"/>
      </rPr>
      <t xml:space="preserve">1 </t>
    </r>
    <r>
      <rPr>
        <sz val="10"/>
        <rFont val="Times New Roman"/>
        <family val="1"/>
      </rPr>
      <t>Patent origin is based on residence of the first-named inventor.</t>
    </r>
  </si>
  <si>
    <t>TABLE 12</t>
  </si>
  <si>
    <r>
      <t xml:space="preserve">UNITED STATES GOVERNMENT AGENCY PATENTS </t>
    </r>
    <r>
      <rPr>
        <vertAlign val="superscript"/>
        <sz val="9"/>
        <color indexed="8"/>
        <rFont val="Times New Roman"/>
        <family val="1"/>
      </rPr>
      <t>1</t>
    </r>
  </si>
  <si>
    <t>Agency or Department</t>
  </si>
  <si>
    <t>Agriculture</t>
  </si>
  <si>
    <t>Commerce</t>
  </si>
  <si>
    <t>Defense:</t>
  </si>
  <si>
    <t xml:space="preserve">     Air Force</t>
  </si>
  <si>
    <t xml:space="preserve">     Army</t>
  </si>
  <si>
    <t xml:space="preserve">     Navy</t>
  </si>
  <si>
    <t xml:space="preserve">     National Security Agency (NSA)</t>
  </si>
  <si>
    <t>Energy</t>
  </si>
  <si>
    <t>Environmental Protection Agency</t>
  </si>
  <si>
    <t>Health and Human Services</t>
  </si>
  <si>
    <t>Homeland Security (DHS)</t>
  </si>
  <si>
    <t>Interior</t>
  </si>
  <si>
    <t>Justice
     Office of the Attorney General</t>
  </si>
  <si>
    <t xml:space="preserve">-  </t>
  </si>
  <si>
    <t>National Aeronautics and Space Administration (NASA)</t>
  </si>
  <si>
    <t>National Science Foundation</t>
  </si>
  <si>
    <t>Postal Service</t>
  </si>
  <si>
    <t xml:space="preserve">State </t>
  </si>
  <si>
    <t>Transportation</t>
  </si>
  <si>
    <t>Tennessee Valley Authority</t>
  </si>
  <si>
    <r>
      <t xml:space="preserve">United States </t>
    </r>
    <r>
      <rPr>
        <vertAlign val="superscript"/>
        <sz val="10"/>
        <color indexed="8"/>
        <rFont val="Times New Roman"/>
        <family val="1"/>
      </rPr>
      <t>3</t>
    </r>
  </si>
  <si>
    <t>Veterans Affairs</t>
  </si>
  <si>
    <t>-  Represents zero.</t>
  </si>
  <si>
    <r>
      <t xml:space="preserve">1  </t>
    </r>
    <r>
      <rPr>
        <sz val="10"/>
        <color indexed="8"/>
        <rFont val="Times New Roman"/>
        <family val="1"/>
      </rPr>
      <t xml:space="preserve">Data in this table represent utility patents assigned to agencies at the time of </t>
    </r>
  </si>
  <si>
    <t xml:space="preserve">  patent issue. Data subject to minor revisions.</t>
  </si>
  <si>
    <r>
      <t xml:space="preserve">2 </t>
    </r>
    <r>
      <rPr>
        <sz val="10"/>
        <color indexed="8"/>
        <rFont val="Times New Roman"/>
        <family val="1"/>
      </rPr>
      <t xml:space="preserve">Past years' data may have been revised from prior year reports to reflect patent  withdrawal information that was updated during the year. It is not uncommon for the withdrawal status of patents issued in prior years to change.  </t>
    </r>
  </si>
  <si>
    <r>
      <rPr>
        <vertAlign val="superscript"/>
        <sz val="10"/>
        <color indexed="8"/>
        <rFont val="Times New Roman"/>
        <family val="1"/>
      </rPr>
      <t>3</t>
    </r>
    <r>
      <rPr>
        <sz val="10"/>
        <color indexed="8"/>
        <rFont val="Times New Roman"/>
        <family val="1"/>
      </rPr>
      <t xml:space="preserve"> No Agency or Department listed in Database.</t>
    </r>
  </si>
  <si>
    <r>
      <rPr>
        <vertAlign val="superscript"/>
        <sz val="10"/>
        <color indexed="8"/>
        <rFont val="Times New Roman"/>
        <family val="1"/>
      </rPr>
      <t>4</t>
    </r>
    <r>
      <rPr>
        <sz val="10"/>
        <color indexed="8"/>
        <rFont val="Times New Roman"/>
        <family val="1"/>
      </rPr>
      <t>Not previously reported.</t>
    </r>
  </si>
  <si>
    <t>TABLE 13A</t>
  </si>
  <si>
    <t>EX PARTE REEXAMINATION</t>
  </si>
  <si>
    <t>Activity</t>
  </si>
  <si>
    <t>Requests Filed, Total*</t>
  </si>
  <si>
    <t>By Patent Owner</t>
  </si>
  <si>
    <t>By Third Party</t>
  </si>
  <si>
    <t>Commissioner Ordered</t>
  </si>
  <si>
    <r>
      <t>Determinations on Requests, Total</t>
    </r>
    <r>
      <rPr>
        <b/>
        <vertAlign val="superscript"/>
        <sz val="10"/>
        <color indexed="8"/>
        <rFont val="Times New Roman"/>
        <family val="1"/>
      </rPr>
      <t>1</t>
    </r>
  </si>
  <si>
    <t>Requests Granted:</t>
  </si>
  <si>
    <t xml:space="preserve">     By Examiner</t>
  </si>
  <si>
    <t xml:space="preserve">     By Petition</t>
  </si>
  <si>
    <t>Requests Denied</t>
  </si>
  <si>
    <t>Filings by Discipline, Total</t>
  </si>
  <si>
    <t>Chemical</t>
  </si>
  <si>
    <t>Electrical</t>
  </si>
  <si>
    <t>Mechanical</t>
  </si>
  <si>
    <t>* Total determinations include late-filed requests from FY14</t>
  </si>
  <si>
    <t>TABLE 13B</t>
  </si>
  <si>
    <t xml:space="preserve">Supplemental Examination* </t>
  </si>
  <si>
    <r>
      <t>Supplemental Examinations Filed, Total</t>
    </r>
    <r>
      <rPr>
        <b/>
        <vertAlign val="superscript"/>
        <sz val="10"/>
        <color indexed="8"/>
        <rFont val="Times New Roman"/>
        <family val="1"/>
      </rPr>
      <t>1</t>
    </r>
  </si>
  <si>
    <r>
      <t>Supplemental Examinations Granted a Filing Date, Total</t>
    </r>
    <r>
      <rPr>
        <b/>
        <vertAlign val="superscript"/>
        <sz val="10"/>
        <color indexed="8"/>
        <rFont val="Times New Roman"/>
        <family val="1"/>
      </rPr>
      <t>1</t>
    </r>
  </si>
  <si>
    <t>Determinations on Supplemental Examinations Granted a Filing Date, Total</t>
  </si>
  <si>
    <t>Substantial New Question Found</t>
  </si>
  <si>
    <t>Substantial New Question Not Found</t>
  </si>
  <si>
    <r>
      <t>Requests Known to Have Related Litigation</t>
    </r>
    <r>
      <rPr>
        <b/>
        <vertAlign val="superscript"/>
        <sz val="10"/>
        <color indexed="8"/>
        <rFont val="Times New Roman"/>
        <family val="1"/>
      </rPr>
      <t>1</t>
    </r>
    <r>
      <rPr>
        <b/>
        <sz val="10"/>
        <color indexed="8"/>
        <rFont val="Times New Roman"/>
        <family val="1"/>
      </rPr>
      <t xml:space="preserve">  </t>
    </r>
  </si>
  <si>
    <t>NA</t>
  </si>
  <si>
    <t xml:space="preserve">TABLE 14: </t>
  </si>
  <si>
    <t>Cases</t>
  </si>
  <si>
    <t>Ex Parte Appeals</t>
  </si>
  <si>
    <t>Ex Parte and Reissue Appeals</t>
  </si>
  <si>
    <t xml:space="preserve"> </t>
  </si>
  <si>
    <t>Ex Parte Appeal and Reissue Rehearings</t>
  </si>
  <si>
    <t>Cases Pending as of 9/30/2022</t>
  </si>
  <si>
    <t>Reexamination Appeals</t>
  </si>
  <si>
    <t xml:space="preserve">Ex Parte Reexamination Appeals </t>
  </si>
  <si>
    <t xml:space="preserve">Inter Partes Reexamination Appeals </t>
  </si>
  <si>
    <t xml:space="preserve">Supplemental Examination Appeals </t>
  </si>
  <si>
    <t>Reexamination Appeals Rehearings</t>
  </si>
  <si>
    <t>Interferences</t>
  </si>
  <si>
    <t>Total Interferences Pending as of 9/30/22</t>
  </si>
  <si>
    <t>Leahy–Smith America Invents Act (AIA) Trials</t>
  </si>
  <si>
    <t xml:space="preserve">Inter Partes Reviews </t>
  </si>
  <si>
    <t>Transitional Program for Covered Business Method (TPCBM)</t>
  </si>
  <si>
    <t>Post Grant Reviews</t>
  </si>
  <si>
    <t xml:space="preserve">Derivation Proceedings </t>
  </si>
  <si>
    <t>TABLE 15</t>
  </si>
  <si>
    <t>SUMMARY OF TRADEMARK EXAMINING ACTIVITIES</t>
  </si>
  <si>
    <t>Item</t>
  </si>
  <si>
    <t>Applications for Registration</t>
  </si>
  <si>
    <r>
      <t xml:space="preserve">    Applications Including Additional Classes</t>
    </r>
    <r>
      <rPr>
        <vertAlign val="superscript"/>
        <sz val="10"/>
        <rFont val="Times New Roman"/>
        <family val="1"/>
      </rPr>
      <t>1</t>
    </r>
  </si>
  <si>
    <r>
      <t xml:space="preserve">    Applications Filed</t>
    </r>
    <r>
      <rPr>
        <vertAlign val="superscript"/>
        <sz val="10"/>
        <rFont val="Times New Roman"/>
        <family val="1"/>
      </rPr>
      <t>1</t>
    </r>
  </si>
  <si>
    <t>Disposal of Trademark Applications</t>
  </si>
  <si>
    <t xml:space="preserve">     Registrations Including Additional Classes</t>
  </si>
  <si>
    <t xml:space="preserve">     Abandonments Including Additional Classes</t>
  </si>
  <si>
    <t>Trademark First Actions Including Additional Classes</t>
  </si>
  <si>
    <t>Applications Approved for Publication Including Additional Classes</t>
  </si>
  <si>
    <r>
      <t>Certificates of Registration Issued</t>
    </r>
    <r>
      <rPr>
        <b/>
        <vertAlign val="superscript"/>
        <sz val="10"/>
        <rFont val="Times New Roman"/>
        <family val="1"/>
      </rPr>
      <t>2</t>
    </r>
  </si>
  <si>
    <t xml:space="preserve">     1946 Act Principal Register</t>
  </si>
  <si>
    <t xml:space="preserve">         Intent-to-Use (ITU) Statements of Use Registered</t>
  </si>
  <si>
    <t xml:space="preserve">     1946 Act Supplemental Register</t>
  </si>
  <si>
    <t>Total Certificates of Registration</t>
  </si>
  <si>
    <r>
      <t>Renewal of Registration</t>
    </r>
    <r>
      <rPr>
        <b/>
        <vertAlign val="superscript"/>
        <sz val="10"/>
        <rFont val="Times New Roman"/>
        <family val="1"/>
      </rPr>
      <t>3</t>
    </r>
  </si>
  <si>
    <r>
      <t xml:space="preserve">     Section 9 Applications Filed</t>
    </r>
    <r>
      <rPr>
        <vertAlign val="superscript"/>
        <sz val="10"/>
        <rFont val="Times New Roman"/>
        <family val="1"/>
      </rPr>
      <t>1</t>
    </r>
  </si>
  <si>
    <r>
      <t xml:space="preserve">     Section 8 Applications Filed</t>
    </r>
    <r>
      <rPr>
        <vertAlign val="superscript"/>
        <sz val="10"/>
        <rFont val="Times New Roman"/>
        <family val="1"/>
      </rPr>
      <t>1,4</t>
    </r>
  </si>
  <si>
    <t xml:space="preserve">     Applications Abandoned</t>
  </si>
  <si>
    <t xml:space="preserve">     Registrations Renewed</t>
  </si>
  <si>
    <t>Affidavits, Sec. 8/15</t>
  </si>
  <si>
    <t xml:space="preserve">     Affidavits Filed</t>
  </si>
  <si>
    <t xml:space="preserve">     Affidavits Disposed</t>
  </si>
  <si>
    <t>Affidavits for Benefits:</t>
  </si>
  <si>
    <t xml:space="preserve">  Under Sec. 12(c)</t>
  </si>
  <si>
    <t xml:space="preserve">     Published Under Sec. 12(c)</t>
  </si>
  <si>
    <t>Amendments to Allege Use Filed</t>
  </si>
  <si>
    <t>Statements of Use Filed</t>
  </si>
  <si>
    <t>Notice of Allowance Issued</t>
  </si>
  <si>
    <t>Total Active Certificates of Registration</t>
  </si>
  <si>
    <r>
      <t>Pendency</t>
    </r>
    <r>
      <rPr>
        <b/>
        <sz val="10"/>
        <rFont val="Calibri"/>
        <family val="2"/>
      </rPr>
      <t>—</t>
    </r>
    <r>
      <rPr>
        <b/>
        <sz val="10"/>
        <rFont val="Times New Roman"/>
        <family val="1"/>
      </rPr>
      <t>Average Number of Months</t>
    </r>
  </si>
  <si>
    <t xml:space="preserve">     Between Filing and Examiner's First Action</t>
  </si>
  <si>
    <r>
      <t xml:space="preserve">     Between Filing, Registration (Use Applications) Abandonments, and Notices of Allowance (NOAs)</t>
    </r>
    <r>
      <rPr>
        <sz val="10"/>
        <rFont val="Calibri"/>
        <family val="2"/>
      </rPr>
      <t>—I</t>
    </r>
    <r>
      <rPr>
        <sz val="10"/>
        <rFont val="Times New Roman"/>
        <family val="1"/>
      </rPr>
      <t>ncluding Suspended and Inter Partes Proceedings</t>
    </r>
  </si>
  <si>
    <r>
      <t xml:space="preserve">     Between Filing, Registration (Use Applications) Abandonments, and NOAs</t>
    </r>
    <r>
      <rPr>
        <sz val="10"/>
        <rFont val="Calibri"/>
        <family val="2"/>
      </rPr>
      <t>—E</t>
    </r>
    <r>
      <rPr>
        <sz val="10"/>
        <rFont val="Times New Roman"/>
        <family val="1"/>
      </rPr>
      <t>xcluding Suspended and Inter Partes Proceedings</t>
    </r>
  </si>
  <si>
    <r>
      <rPr>
        <vertAlign val="superscript"/>
        <sz val="10"/>
        <rFont val="Times New Roman"/>
        <family val="1"/>
      </rPr>
      <t xml:space="preserve">2 </t>
    </r>
    <r>
      <rPr>
        <sz val="10"/>
        <rFont val="Times New Roman"/>
        <family val="1"/>
      </rPr>
      <t>With the exception of Certificates of Registration, Renewal of Registration, Affidavits filed under Section 8/15 and 12(c), the workload count includes extra classes.</t>
    </r>
  </si>
  <si>
    <r>
      <rPr>
        <vertAlign val="superscript"/>
        <sz val="10"/>
        <rFont val="Times New Roman"/>
        <family val="1"/>
      </rPr>
      <t xml:space="preserve">3 </t>
    </r>
    <r>
      <rPr>
        <sz val="10"/>
        <rFont val="Times New Roman"/>
        <family val="1"/>
      </rPr>
      <t>Renewal of Registration is required beginning 10 years following registration concurrent with 20-year renewals coming due.</t>
    </r>
  </si>
  <si>
    <r>
      <rPr>
        <vertAlign val="superscript"/>
        <sz val="10"/>
        <rFont val="Times New Roman"/>
        <family val="1"/>
      </rPr>
      <t xml:space="preserve">4 </t>
    </r>
    <r>
      <rPr>
        <sz val="10"/>
        <rFont val="Times New Roman"/>
        <family val="1"/>
      </rPr>
      <t>Since the implementation of the Trademark Law Treaty on October 30, 1999 (FY 2000), a</t>
    </r>
    <r>
      <rPr>
        <vertAlign val="superscript"/>
        <sz val="10"/>
        <rFont val="Times New Roman"/>
        <family val="1"/>
      </rPr>
      <t xml:space="preserve"> </t>
    </r>
    <r>
      <rPr>
        <sz val="10"/>
        <rFont val="Times New Roman"/>
        <family val="1"/>
      </rPr>
      <t>Section 8 Affidavit is required for filing a renewal.</t>
    </r>
  </si>
  <si>
    <t>TABLE 16</t>
  </si>
  <si>
    <t>TRADEMARK APPLICATIONS FILED FOR REGISTRATION AND RENEWAL AND TRADEMARK AFFIDAVITS FILED</t>
  </si>
  <si>
    <t>For</t>
  </si>
  <si>
    <t xml:space="preserve">Section 8 </t>
  </si>
  <si>
    <t xml:space="preserve">Sec. 12(c) </t>
  </si>
  <si>
    <t>Registration</t>
  </si>
  <si>
    <r>
      <t>Renewal</t>
    </r>
    <r>
      <rPr>
        <b/>
        <vertAlign val="superscript"/>
        <sz val="6"/>
        <rFont val="Times New Roman"/>
        <family val="1"/>
      </rPr>
      <t>1</t>
    </r>
    <r>
      <rPr>
        <b/>
        <sz val="6"/>
        <rFont val="Times New Roman"/>
        <family val="1"/>
      </rPr>
      <t xml:space="preserve"> </t>
    </r>
  </si>
  <si>
    <t>Affidavit</t>
  </si>
  <si>
    <t>1976/1</t>
  </si>
  <si>
    <t>1977/1</t>
  </si>
  <si>
    <r>
      <t>1</t>
    </r>
    <r>
      <rPr>
        <sz val="8"/>
        <rFont val="Times New Roman"/>
        <family val="1"/>
      </rPr>
      <t xml:space="preserve"> Renewal of registration term changed in November 16, 1989 (FY1990) with the implementation of the Trademark Law Reform Act (Pub. l. No. 100</t>
    </r>
    <r>
      <rPr>
        <sz val="8"/>
        <rFont val="Calibri"/>
        <family val="2"/>
      </rPr>
      <t>–</t>
    </r>
    <r>
      <rPr>
        <sz val="8"/>
        <rFont val="Times New Roman"/>
        <family val="1"/>
      </rPr>
      <t>667).</t>
    </r>
  </si>
  <si>
    <t>TABLE 17</t>
  </si>
  <si>
    <t>SUMMARY OF PENDING TRADEMARK APPLICATIONS</t>
  </si>
  <si>
    <t>Application Files</t>
  </si>
  <si>
    <t>Classes</t>
  </si>
  <si>
    <t>TRAM Status</t>
  </si>
  <si>
    <t>Pending Applications, Total</t>
  </si>
  <si>
    <t>In Preexamination Processing</t>
  </si>
  <si>
    <t xml:space="preserve">     Applications Under Initial Examination</t>
  </si>
  <si>
    <t xml:space="preserve">          Amended, Awaiting action by Examiner</t>
  </si>
  <si>
    <t>616,640,641,643,646,647,648,649,661,663,665</t>
  </si>
  <si>
    <t xml:space="preserve">          Awaiting First Action by Examiner </t>
  </si>
  <si>
    <t xml:space="preserve">     Intent-to-Use Applications Pending Use</t>
  </si>
  <si>
    <t>ITU post NOA</t>
  </si>
  <si>
    <t xml:space="preserve">     Applications Under Second Examination</t>
  </si>
  <si>
    <t xml:space="preserve">          Administrative Processing of Statements of Use</t>
  </si>
  <si>
    <t>744,745,746,747</t>
  </si>
  <si>
    <t xml:space="preserve">          Undergoing Second Examination</t>
  </si>
  <si>
    <t xml:space="preserve">          Amended, Awaiting Action by Examiner</t>
  </si>
  <si>
    <t>753,756,757,806,807,810,811,813,814,815</t>
  </si>
  <si>
    <t xml:space="preserve">       </t>
  </si>
  <si>
    <r>
      <t xml:space="preserve">     Other Pending Applications</t>
    </r>
    <r>
      <rPr>
        <b/>
        <vertAlign val="superscript"/>
        <sz val="10"/>
        <rFont val="Times New Roman"/>
        <family val="1"/>
      </rPr>
      <t>1</t>
    </r>
  </si>
  <si>
    <t>760,763,771,774,794,801,802,650,651,652,653,654</t>
  </si>
  <si>
    <r>
      <t>In Postexamination Processing</t>
    </r>
    <r>
      <rPr>
        <b/>
        <vertAlign val="superscript"/>
        <sz val="10"/>
        <rFont val="Times New Roman"/>
        <family val="1"/>
      </rPr>
      <t>2</t>
    </r>
  </si>
  <si>
    <t>680,681,686,818,819</t>
  </si>
  <si>
    <r>
      <t xml:space="preserve"> 1</t>
    </r>
    <r>
      <rPr>
        <sz val="10"/>
        <rFont val="Times New Roman"/>
        <family val="1"/>
      </rPr>
      <t xml:space="preserve"> Includes applications pending before the Trademark Trial and Appeal Board and suspended cases.</t>
    </r>
  </si>
  <si>
    <r>
      <rPr>
        <vertAlign val="superscript"/>
        <sz val="10"/>
        <rFont val="Times New Roman"/>
        <family val="1"/>
      </rPr>
      <t xml:space="preserve">2  </t>
    </r>
    <r>
      <rPr>
        <sz val="10"/>
        <rFont val="Times New Roman"/>
        <family val="1"/>
      </rPr>
      <t>Includes all applications in all phases of publication, issue, and registration.</t>
    </r>
  </si>
  <si>
    <t>TABLE 18</t>
  </si>
  <si>
    <r>
      <t>TRADEMARKS REGISTERED, RENEWED, AND PUBLISHED UNDER SECTION 12(C)</t>
    </r>
    <r>
      <rPr>
        <b/>
        <vertAlign val="superscript"/>
        <sz val="9"/>
        <rFont val="Times New Roman"/>
        <family val="1"/>
      </rPr>
      <t>1</t>
    </r>
  </si>
  <si>
    <t>Certificates of Registration Issued</t>
  </si>
  <si>
    <r>
      <t>Renewed</t>
    </r>
    <r>
      <rPr>
        <b/>
        <vertAlign val="superscript"/>
        <sz val="9"/>
        <rFont val="Times New Roman"/>
        <family val="1"/>
      </rPr>
      <t>2</t>
    </r>
  </si>
  <si>
    <t>Published Under 12 (c)</t>
  </si>
  <si>
    <t>Registrations
(Including Classes)</t>
  </si>
  <si>
    <t xml:space="preserve">- </t>
  </si>
  <si>
    <r>
      <t xml:space="preserve">1 </t>
    </r>
    <r>
      <rPr>
        <sz val="10"/>
        <rFont val="Times New Roman"/>
        <family val="1"/>
      </rPr>
      <t>Includes withdrawn numbers.</t>
    </r>
  </si>
  <si>
    <r>
      <t xml:space="preserve">2 </t>
    </r>
    <r>
      <rPr>
        <sz val="10"/>
        <rFont val="Times New Roman"/>
        <family val="1"/>
      </rPr>
      <t>Includes renewals that were affected by the reduction of the renewal term of registration from 20 years to 10 years as a result of the implementation in November 16, 1989 (FY 1990) of the Trademark Law Reform Act (Public Law No. 100</t>
    </r>
    <r>
      <rPr>
        <sz val="10"/>
        <rFont val="Calibri"/>
        <family val="2"/>
      </rPr>
      <t>–</t>
    </r>
    <r>
      <rPr>
        <sz val="10"/>
        <rFont val="Times New Roman"/>
        <family val="1"/>
      </rPr>
      <t>667).</t>
    </r>
  </si>
  <si>
    <t>TABLE 19</t>
  </si>
  <si>
    <t>TRADEMARK APPLICATIONS FILED BY RESIDENTS OF THE UNITED STATES</t>
  </si>
  <si>
    <r>
      <t>U.S. Pacific Islands</t>
    </r>
    <r>
      <rPr>
        <vertAlign val="superscript"/>
        <sz val="10"/>
        <rFont val="Times New Roman"/>
        <family val="1"/>
      </rPr>
      <t>1</t>
    </r>
  </si>
  <si>
    <r>
      <t>Not Specified</t>
    </r>
    <r>
      <rPr>
        <vertAlign val="superscript"/>
        <sz val="10"/>
        <rFont val="Times New Roman"/>
        <family val="1"/>
      </rPr>
      <t>2</t>
    </r>
  </si>
  <si>
    <r>
      <t>1</t>
    </r>
    <r>
      <rPr>
        <sz val="10"/>
        <rFont val="Times New Roman"/>
        <family val="1"/>
      </rPr>
      <t xml:space="preserve"> Represents residents of American Samoa, Guam, and miscellaneous U.S. Pacific Islands.</t>
    </r>
  </si>
  <si>
    <r>
      <t>2</t>
    </r>
    <r>
      <rPr>
        <sz val="10"/>
        <rFont val="Times New Roman"/>
        <family val="1"/>
      </rPr>
      <t xml:space="preserve"> No State indicated in database (includes Army Post Office filings).</t>
    </r>
  </si>
  <si>
    <t>TABLE 20</t>
  </si>
  <si>
    <r>
      <t>TRADEMARKS REGISTERED TO RESIDENTS OF THE UNITED STATES</t>
    </r>
    <r>
      <rPr>
        <b/>
        <vertAlign val="superscript"/>
        <sz val="9"/>
        <rFont val="Times New Roman"/>
        <family val="1"/>
      </rPr>
      <t>1</t>
    </r>
  </si>
  <si>
    <t>Virgin Islands</t>
  </si>
  <si>
    <r>
      <t>U.S. Pacific Islands</t>
    </r>
    <r>
      <rPr>
        <vertAlign val="superscript"/>
        <sz val="10"/>
        <rFont val="Times New Roman"/>
        <family val="1"/>
      </rPr>
      <t>2</t>
    </r>
  </si>
  <si>
    <r>
      <t>Not Specified</t>
    </r>
    <r>
      <rPr>
        <vertAlign val="superscript"/>
        <sz val="10"/>
        <rFont val="Times New Roman"/>
        <family val="1"/>
      </rPr>
      <t>3</t>
    </r>
  </si>
  <si>
    <r>
      <t>1</t>
    </r>
    <r>
      <rPr>
        <sz val="10"/>
        <rFont val="Times New Roman"/>
        <family val="1"/>
      </rPr>
      <t xml:space="preserve"> When a trademark is registered, the trademark database is updated to indicate the home state of the entity that registered the trademark.</t>
    </r>
  </si>
  <si>
    <r>
      <t>2</t>
    </r>
    <r>
      <rPr>
        <sz val="10"/>
        <rFont val="Times New Roman"/>
        <family val="1"/>
      </rPr>
      <t xml:space="preserve"> Represents residents of American Samoa, Guam, and miscellaneous U.S. Pacific Islands.</t>
    </r>
  </si>
  <si>
    <r>
      <t xml:space="preserve">3 </t>
    </r>
    <r>
      <rPr>
        <sz val="10"/>
        <rFont val="Times New Roman"/>
        <family val="1"/>
      </rPr>
      <t>No State indicated in database (includes Army Post Office filings).</t>
    </r>
  </si>
  <si>
    <t>TABLE 21</t>
  </si>
  <si>
    <t>TRADEMARK APPLICATIONS FILED BY RESIDENTS OF FOREIGN COUNTRIES AND TERRITORIES</t>
  </si>
  <si>
    <t>Cambodia</t>
  </si>
  <si>
    <t>Cook Islands</t>
  </si>
  <si>
    <t>Dominica</t>
  </si>
  <si>
    <t>Equatorial Guinea</t>
  </si>
  <si>
    <t>Ivory Coast</t>
  </si>
  <si>
    <t>Korea (Democratic Republic of)</t>
  </si>
  <si>
    <t>Laos</t>
  </si>
  <si>
    <t>Liberia</t>
  </si>
  <si>
    <t>Malawi</t>
  </si>
  <si>
    <t>Maldives</t>
  </si>
  <si>
    <t>Marshall Island</t>
  </si>
  <si>
    <t>Mauritania</t>
  </si>
  <si>
    <t>Micronesia</t>
  </si>
  <si>
    <t>Montserrat</t>
  </si>
  <si>
    <t>Nepal</t>
  </si>
  <si>
    <t xml:space="preserve">Niger </t>
  </si>
  <si>
    <t>Papua New Guinea</t>
  </si>
  <si>
    <t>São Tomé and Príncipe</t>
  </si>
  <si>
    <t>Scotland</t>
  </si>
  <si>
    <t>Senegal</t>
  </si>
  <si>
    <t>Suriname</t>
  </si>
  <si>
    <t>Syria</t>
  </si>
  <si>
    <t>Timor-Leste</t>
  </si>
  <si>
    <t>Togo</t>
  </si>
  <si>
    <t>Tuvalu</t>
  </si>
  <si>
    <t>Vatican City</t>
  </si>
  <si>
    <r>
      <t xml:space="preserve">Other </t>
    </r>
    <r>
      <rPr>
        <vertAlign val="superscript"/>
        <sz val="10"/>
        <rFont val="Times New Roman"/>
        <family val="1"/>
      </rPr>
      <t>1</t>
    </r>
  </si>
  <si>
    <r>
      <t>1</t>
    </r>
    <r>
      <rPr>
        <sz val="10"/>
        <rFont val="Times New Roman"/>
        <family val="1"/>
      </rPr>
      <t xml:space="preserve"> Country of origin information not available or not indicated in database (includes African Regional Intellectual Property Organization filings).</t>
    </r>
  </si>
  <si>
    <t>TABLE 22</t>
  </si>
  <si>
    <t>TRADEMARKS REGISTERED TO RESIDENTS OF FOREIGN COUNTRIES</t>
  </si>
  <si>
    <t>Bhutan</t>
  </si>
  <si>
    <t>Congo (DRC)</t>
  </si>
  <si>
    <t>Curacao</t>
  </si>
  <si>
    <t>Djibouti</t>
  </si>
  <si>
    <t xml:space="preserve">Egypt </t>
  </si>
  <si>
    <t>French Guiana</t>
  </si>
  <si>
    <t>Iran (Islamic Republic of)</t>
  </si>
  <si>
    <t>Ivory Coast (Cote d'Ivoire)</t>
  </si>
  <si>
    <t>Laos (Lao PDR)</t>
  </si>
  <si>
    <t>Macao</t>
  </si>
  <si>
    <t>Marshall Islands</t>
  </si>
  <si>
    <t>Nauru</t>
  </si>
  <si>
    <t>Niue</t>
  </si>
  <si>
    <t>North Macedonia (Republic of)</t>
  </si>
  <si>
    <t>Sierra Leone</t>
  </si>
  <si>
    <t>Swaziland</t>
  </si>
  <si>
    <t>Vatican City/Holy See</t>
  </si>
  <si>
    <t>Venezuela (Bolivarian Republic of)</t>
  </si>
  <si>
    <t>West Bank /Gaza Strip/PNA</t>
  </si>
  <si>
    <r>
      <t>1</t>
    </r>
    <r>
      <rPr>
        <sz val="10"/>
        <rFont val="Times New Roman"/>
        <family val="1"/>
      </rPr>
      <t xml:space="preserve">  Country of origin information not available or not indicated in database (includes African Regional Intellectual Property Organization filings).</t>
    </r>
  </si>
  <si>
    <t>Table 23</t>
  </si>
  <si>
    <t>SUMMARY OF CONTESTED TRADEMARK CASES</t>
  </si>
  <si>
    <t>Ex Parte</t>
  </si>
  <si>
    <t>Opposition</t>
  </si>
  <si>
    <t>Cancellations</t>
  </si>
  <si>
    <t xml:space="preserve"> Concurrent Use</t>
  </si>
  <si>
    <t>Interference</t>
  </si>
  <si>
    <t xml:space="preserve">     Before Oral Hearing or Briefing</t>
  </si>
  <si>
    <t xml:space="preserve">     After Briefing (No Oral Hearing)</t>
  </si>
  <si>
    <t xml:space="preserve">     After Oral Hearing</t>
  </si>
  <si>
    <t>Cases Pending as of 9/30/22, Total</t>
  </si>
  <si>
    <t xml:space="preserve">     Awaiting Decision</t>
  </si>
  <si>
    <r>
      <t xml:space="preserve">     In Process Before Hearing or Final Briefing</t>
    </r>
    <r>
      <rPr>
        <vertAlign val="superscript"/>
        <sz val="10"/>
        <rFont val="Times New Roman"/>
        <family val="1"/>
      </rPr>
      <t>1</t>
    </r>
  </si>
  <si>
    <r>
      <t>1</t>
    </r>
    <r>
      <rPr>
        <sz val="10"/>
        <rFont val="Times New Roman"/>
        <family val="1"/>
      </rPr>
      <t xml:space="preserve"> Includes suspended cases.</t>
    </r>
  </si>
  <si>
    <t>TABLE 24</t>
  </si>
  <si>
    <t>ACTIONS ON PETITIONS TO THE DIRECTOR OF THE U.S. PATENT AND TRADEMARK OFFICE</t>
  </si>
  <si>
    <t>Nature of Petition</t>
  </si>
  <si>
    <t>Patent Matters</t>
  </si>
  <si>
    <t>Actions on Patent Petitions, Total</t>
  </si>
  <si>
    <t xml:space="preserve">  Acceptance of:</t>
  </si>
  <si>
    <t xml:space="preserve">       Late Assignments</t>
  </si>
  <si>
    <t xml:space="preserve">       Late Issue Fees</t>
  </si>
  <si>
    <t xml:space="preserve">       Late Priority Papers</t>
  </si>
  <si>
    <t xml:space="preserve">  Access</t>
  </si>
  <si>
    <t xml:space="preserve">  Certificates of Correction</t>
  </si>
  <si>
    <t xml:space="preserve">  Deferment of Issue</t>
  </si>
  <si>
    <t xml:space="preserve">  Entity Status Change</t>
  </si>
  <si>
    <t xml:space="preserve">  Filing Date</t>
  </si>
  <si>
    <t xml:space="preserve">  Maintenance Fees</t>
  </si>
  <si>
    <t xml:space="preserve">  Revivals</t>
  </si>
  <si>
    <t xml:space="preserve">  Rule 47 (37 CFR 1.47)</t>
  </si>
  <si>
    <t xml:space="preserve">  Supervisory Authority</t>
  </si>
  <si>
    <t xml:space="preserve">  Suspend Rules</t>
  </si>
  <si>
    <t xml:space="preserve">  Withdrawal from Issue</t>
  </si>
  <si>
    <t xml:space="preserve">  Withdraw Holding of Abandonment</t>
  </si>
  <si>
    <t xml:space="preserve">    Late Benefit or Priority Claim</t>
  </si>
  <si>
    <t>Withdraw as Attorney</t>
  </si>
  <si>
    <t>Matters Not Provided For (37 CFR 1.182)</t>
  </si>
  <si>
    <t>To Make Special</t>
  </si>
  <si>
    <t>Patent Term Adjustment/Extension</t>
  </si>
  <si>
    <t>Trademark Matters</t>
  </si>
  <si>
    <t xml:space="preserve">     Actions on Trademark Petitions, Total</t>
  </si>
  <si>
    <t xml:space="preserve">     Inadvertently Issued Registrations</t>
  </si>
  <si>
    <t xml:space="preserve">     Letters of Protest</t>
  </si>
  <si>
    <t xml:space="preserve">     Madrid Petitions</t>
  </si>
  <si>
    <t xml:space="preserve">     Make Special </t>
  </si>
  <si>
    <t xml:space="preserve">     Revivals</t>
  </si>
  <si>
    <t xml:space="preserve">         Reviewed on Paper</t>
  </si>
  <si>
    <t xml:space="preserve">     Waived Fees and Refunds</t>
  </si>
  <si>
    <t xml:space="preserve"> Miscellaneous Petitions to the Director</t>
  </si>
  <si>
    <t xml:space="preserve"> Board Matters</t>
  </si>
  <si>
    <t xml:space="preserve"> Post Registration Matters</t>
  </si>
  <si>
    <t xml:space="preserve">        Trademark Petitions Awaiting Response</t>
  </si>
  <si>
    <t xml:space="preserve"> -</t>
  </si>
  <si>
    <t xml:space="preserve">        Trademark Pending Filing Date Issues </t>
  </si>
  <si>
    <r>
      <t>2</t>
    </r>
    <r>
      <rPr>
        <sz val="10"/>
        <rFont val="Times New Roman"/>
        <family val="1"/>
      </rPr>
      <t xml:space="preserve"> Trademark applications restored to pendency (inadvertently abandoned by the Trademarks).</t>
    </r>
  </si>
  <si>
    <r>
      <t>3</t>
    </r>
    <r>
      <rPr>
        <sz val="10"/>
        <rFont val="Times New Roman"/>
        <family val="1"/>
      </rPr>
      <t xml:space="preserve"> The petition to revive numbers were not separated into two categories  (paper versus electronic) prior to 2006</t>
    </r>
  </si>
  <si>
    <r>
      <t xml:space="preserve">5 </t>
    </r>
    <r>
      <rPr>
        <sz val="10"/>
        <rFont val="Times New Roman"/>
        <family val="1"/>
      </rPr>
      <t>Prior to 2018, petitions in this category were designated as "Trademark Petitions Awaiting Action."</t>
    </r>
  </si>
  <si>
    <t>Table 25</t>
  </si>
  <si>
    <t>Cases in Litigation</t>
  </si>
  <si>
    <t xml:space="preserve">Patents </t>
  </si>
  <si>
    <t>Trademarks</t>
  </si>
  <si>
    <t>Office of Enrollment and Discipline</t>
  </si>
  <si>
    <t>U. S. District Courts</t>
  </si>
  <si>
    <t>Civil Actions</t>
  </si>
  <si>
    <t xml:space="preserve">     Disposals, Total</t>
  </si>
  <si>
    <t xml:space="preserve">       Affirmed</t>
  </si>
  <si>
    <t xml:space="preserve">      Affirmed-in-Part</t>
  </si>
  <si>
    <t xml:space="preserve">       Reversed</t>
  </si>
  <si>
    <t xml:space="preserve">       Remanded</t>
  </si>
  <si>
    <t xml:space="preserve">       Dismissed</t>
  </si>
  <si>
    <t xml:space="preserve">       Summary Judgment Granted  (USPTO)</t>
  </si>
  <si>
    <t xml:space="preserve">       Summary Judgment Granted (Opposing Party)</t>
  </si>
  <si>
    <t xml:space="preserve">       Transfer</t>
  </si>
  <si>
    <t>Ex Parte Cases</t>
  </si>
  <si>
    <t xml:space="preserve">        USPTO Affirmed</t>
  </si>
  <si>
    <t xml:space="preserve">           Affirmed-in-Part</t>
  </si>
  <si>
    <t xml:space="preserve">        District Court Affirmed</t>
  </si>
  <si>
    <t xml:space="preserve">        District Court Reversed</t>
  </si>
  <si>
    <t xml:space="preserve">        Reversed</t>
  </si>
  <si>
    <t xml:space="preserve">           Reversed-in-Part</t>
  </si>
  <si>
    <t xml:space="preserve">        Remanded</t>
  </si>
  <si>
    <t xml:space="preserve">        Dismissed</t>
  </si>
  <si>
    <t xml:space="preserve">        Transfer</t>
  </si>
  <si>
    <t xml:space="preserve">        Mandamus Denied</t>
  </si>
  <si>
    <t xml:space="preserve">        Mandamus Granted</t>
  </si>
  <si>
    <t xml:space="preserve">        Withdrawn</t>
  </si>
  <si>
    <t>Intervention Cases</t>
  </si>
  <si>
    <t xml:space="preserve">     Intervened Cases</t>
  </si>
  <si>
    <t xml:space="preserve">           USPTO Affirmed</t>
  </si>
  <si>
    <t xml:space="preserve">           Affirmed-In-Part</t>
  </si>
  <si>
    <t xml:space="preserve">           Reversed</t>
  </si>
  <si>
    <t xml:space="preserve">              Reversed-in-Part</t>
  </si>
  <si>
    <t xml:space="preserve">        Remanded-in-part</t>
  </si>
  <si>
    <t xml:space="preserve">        Vacated</t>
  </si>
  <si>
    <t xml:space="preserve"> Inter Partes Cases</t>
  </si>
  <si>
    <t>Supreme Court</t>
  </si>
  <si>
    <r>
      <t xml:space="preserve">1  </t>
    </r>
    <r>
      <rPr>
        <sz val="10"/>
        <rFont val="Times New Roman"/>
        <family val="1"/>
      </rPr>
      <t>Includes Federal Circuit and Other Appellate Courts.</t>
    </r>
  </si>
  <si>
    <r>
      <rPr>
        <vertAlign val="superscript"/>
        <sz val="10"/>
        <rFont val="Times New Roman"/>
        <family val="1"/>
      </rPr>
      <t>2</t>
    </r>
    <r>
      <rPr>
        <sz val="10"/>
        <rFont val="Times New Roman"/>
        <family val="1"/>
      </rPr>
      <t xml:space="preserve"> Includes Consolidated Cases</t>
    </r>
  </si>
  <si>
    <r>
      <rPr>
        <vertAlign val="superscript"/>
        <sz val="10"/>
        <rFont val="Times New Roman"/>
        <family val="1"/>
      </rPr>
      <t xml:space="preserve">3  </t>
    </r>
    <r>
      <rPr>
        <sz val="10"/>
        <rFont val="Times New Roman"/>
        <family val="1"/>
      </rPr>
      <t>Breakouts Not Shown – Incompatible Reporting Methods.</t>
    </r>
  </si>
  <si>
    <t>TABLE 26</t>
  </si>
  <si>
    <t>PATENT CLASSIFICATION ACTIVITY</t>
  </si>
  <si>
    <t>Subgroups Established in the Cooperative Patent Classification System</t>
  </si>
  <si>
    <t>Subclasses Established in the United States Patent Classification System</t>
  </si>
  <si>
    <t xml:space="preserve">Number of Reclassified CPC Patent Families in the Cooperative Patent Classification System </t>
  </si>
  <si>
    <t>Number of Reclassified United States Patent Classification Documents</t>
  </si>
  <si>
    <t>TABLE 27</t>
  </si>
  <si>
    <t>SCIENTIFIC AND TECHNICAL INFORMATION CENTER ACTIVITY</t>
  </si>
  <si>
    <t xml:space="preserve">Activity </t>
  </si>
  <si>
    <t>Quantity</t>
  </si>
  <si>
    <t>Prior Art Search Services Provided</t>
  </si>
  <si>
    <t xml:space="preserve">     Genetic Sequence Searches Requested</t>
  </si>
  <si>
    <t xml:space="preserve">     Genetic Sequence IDs Completed</t>
  </si>
  <si>
    <t xml:space="preserve">     Submissions in Computer Readable Form (CRF) Reviewed</t>
  </si>
  <si>
    <t xml:space="preserve">     Foreign Patent Searches Completed</t>
  </si>
  <si>
    <r>
      <t xml:space="preserve">     Text and Structure Searches Completed</t>
    </r>
    <r>
      <rPr>
        <vertAlign val="superscript"/>
        <sz val="10"/>
        <rFont val="Times New Roman"/>
        <family val="1"/>
      </rPr>
      <t>1</t>
    </r>
  </si>
  <si>
    <t>Document Delivery Services Provided</t>
  </si>
  <si>
    <t xml:space="preserve">     Document Delivery/Interlibrary Loan Requests Processed</t>
  </si>
  <si>
    <t xml:space="preserve">     Copies of Foreign Patents Provided</t>
  </si>
  <si>
    <t xml:space="preserve">     One-on-One Examiner Information Assistance</t>
  </si>
  <si>
    <t xml:space="preserve">     Patents Employee Attendance at STIC-Led PTA and OPT classes</t>
  </si>
  <si>
    <t xml:space="preserve">     Patents Employee Attendance at STIC-Led Group Instruction</t>
  </si>
  <si>
    <t xml:space="preserve">     Foreign Patents Assistance for Examiners and Public</t>
  </si>
  <si>
    <t>Translation Services Provided for Examiners</t>
  </si>
  <si>
    <t xml:space="preserve">     Written Translations of Documents</t>
  </si>
  <si>
    <t xml:space="preserve">     Documents Orally Translated</t>
  </si>
  <si>
    <t xml:space="preserve">     Number of Words Translated (Written)</t>
  </si>
  <si>
    <t>Foreign Patent Services Provided for Examiners</t>
  </si>
  <si>
    <t xml:space="preserve">     Machine Translations</t>
  </si>
  <si>
    <t xml:space="preserve">     Manual Machine Translations</t>
  </si>
  <si>
    <t>Total Number of Examiner Service Contacts</t>
  </si>
  <si>
    <t>Collection Usage and Growth</t>
  </si>
  <si>
    <t xml:space="preserve">     Non-Patent Literature (NPL) Print/Electronic Collection Usage</t>
  </si>
  <si>
    <t xml:space="preserve">     Full-Text Electronic Journal Titles Available</t>
  </si>
  <si>
    <t xml:space="preserve">     Full-Text Electronic Book Titles Available</t>
  </si>
  <si>
    <t xml:space="preserve">     NPL Databases Available for Searching (estimated)</t>
  </si>
  <si>
    <r>
      <rPr>
        <vertAlign val="superscript"/>
        <sz val="10"/>
        <rFont val="Times New Roman"/>
        <family val="1"/>
      </rPr>
      <t>1</t>
    </r>
    <r>
      <rPr>
        <sz val="10"/>
        <rFont val="Times New Roman"/>
        <family val="1"/>
      </rPr>
      <t>Commercial Database Searches Completed</t>
    </r>
  </si>
  <si>
    <t>TABLE 28</t>
  </si>
  <si>
    <r>
      <t>END OF YEAR PERSONNEL</t>
    </r>
    <r>
      <rPr>
        <vertAlign val="superscript"/>
        <sz val="9"/>
        <color indexed="8"/>
        <rFont val="Times New Roman"/>
        <family val="1"/>
      </rPr>
      <t>1</t>
    </r>
  </si>
  <si>
    <t>Business Lines</t>
  </si>
  <si>
    <t xml:space="preserve">     Personnel by Business Lines, Total</t>
  </si>
  <si>
    <t xml:space="preserve">        Patents</t>
  </si>
  <si>
    <t xml:space="preserve">        Trademarks</t>
  </si>
  <si>
    <t>Examination Staff</t>
  </si>
  <si>
    <t xml:space="preserve">     Patent Examiners</t>
  </si>
  <si>
    <t xml:space="preserve">  Utility, Plant, and Reissue Examiners</t>
  </si>
  <si>
    <t xml:space="preserve">  Design Examiners</t>
  </si>
  <si>
    <t xml:space="preserve">     Patent Examiner Attrition Rate</t>
  </si>
  <si>
    <t xml:space="preserve">     Trademark Examining Attorneys, Total</t>
  </si>
  <si>
    <t xml:space="preserve">     Trademark Examining Attorneys Attrition Rate</t>
  </si>
  <si>
    <r>
      <t>1</t>
    </r>
    <r>
      <rPr>
        <sz val="10"/>
        <rFont val="Times New Roman"/>
        <family val="1"/>
      </rPr>
      <t xml:space="preserve"> Total number of  available positions within the Patent and Trademark business lines.</t>
    </r>
  </si>
  <si>
    <t>TABLE 29A</t>
  </si>
  <si>
    <t>TOP 50 TRADEMARK APPLICANTS</t>
  </si>
  <si>
    <t>Name of Applicant</t>
  </si>
  <si>
    <r>
      <t xml:space="preserve">Classes </t>
    </r>
    <r>
      <rPr>
        <b/>
        <vertAlign val="superscript"/>
        <sz val="10"/>
        <rFont val="Times New Roman"/>
        <family val="1"/>
      </rPr>
      <t>1</t>
    </r>
  </si>
  <si>
    <t>1 Applications with Additional Classes.</t>
  </si>
  <si>
    <t>TABLE 29B</t>
  </si>
  <si>
    <t>TOP 50 TRADEMARK REGISTRANTS</t>
  </si>
  <si>
    <t>Name of Registrant</t>
  </si>
  <si>
    <t>Registrations</t>
  </si>
  <si>
    <t xml:space="preserve">ARISTOCRAT TECHNOLOGIES AUSTRALIA PTY LTD </t>
  </si>
  <si>
    <t xml:space="preserve">Novartis AG  </t>
  </si>
  <si>
    <t xml:space="preserve">PetSmart Home Office, Inc.  </t>
  </si>
  <si>
    <t xml:space="preserve">Samsung Electronics Co., Ltd.  </t>
  </si>
  <si>
    <t xml:space="preserve">LG ELECTRONICS INC.  </t>
  </si>
  <si>
    <t xml:space="preserve">MATTEL, INC.  </t>
  </si>
  <si>
    <t xml:space="preserve">Amazon Technologies, Inc.  </t>
  </si>
  <si>
    <t xml:space="preserve">Walmart Apollo, LLC  </t>
  </si>
  <si>
    <t xml:space="preserve">LG HOUSEHOLD &amp; HEALTH CARE LTD.  </t>
  </si>
  <si>
    <t xml:space="preserve">L'Oreal USA Creative, Inc.  </t>
  </si>
  <si>
    <t xml:space="preserve">L'OREAL  </t>
  </si>
  <si>
    <t xml:space="preserve">SG GAMING, INC.  </t>
  </si>
  <si>
    <t xml:space="preserve">Home Depot Product Authority, LLC  </t>
  </si>
  <si>
    <t xml:space="preserve">Apple Inc.  </t>
  </si>
  <si>
    <t xml:space="preserve">Disney Enterprises, Inc.  </t>
  </si>
  <si>
    <t xml:space="preserve">Marvel Characters, Inc.  </t>
  </si>
  <si>
    <t xml:space="preserve">King Show Games, Inc.  </t>
  </si>
  <si>
    <t xml:space="preserve">Sazerac Brands, LLC  </t>
  </si>
  <si>
    <t xml:space="preserve">IGT  </t>
  </si>
  <si>
    <t xml:space="preserve">AGS LLC  </t>
  </si>
  <si>
    <t xml:space="preserve">E. &amp; J. Gallo Winery  </t>
  </si>
  <si>
    <t>Summary of Cases Before the Patent Trial and Appeal Board as of September 30, 2023</t>
  </si>
  <si>
    <t>Summary of Contested Trademark Cases (Within the USPTO, as of September 30, 2023)</t>
  </si>
  <si>
    <t>Cases in Litigation (Selected Courts of the United States, as of September 30, 2023)</t>
  </si>
  <si>
    <t>FY 2019-FY 2023 (Preliminary for FY 2023)</t>
  </si>
  <si>
    <t xml:space="preserve">FY 2003-FY 2023 (Preliminary for FY 2023)  </t>
  </si>
  <si>
    <t>FY 2023</t>
  </si>
  <si>
    <t>FY 2019-FY 2023</t>
  </si>
  <si>
    <t xml:space="preserve">FY 2003-FY 2023  </t>
  </si>
  <si>
    <t>as of September 30, 2023</t>
  </si>
  <si>
    <t>FY 2022-FY 2023</t>
  </si>
  <si>
    <t>2003-2023</t>
  </si>
  <si>
    <t>FY 2003–FY 2023</t>
  </si>
  <si>
    <t>FY 2003-FY 2023</t>
  </si>
  <si>
    <t xml:space="preserve">FY 2019-FY 2023 (Preliminary for FY 2023) </t>
  </si>
  <si>
    <r>
      <t>(FY 2019</t>
    </r>
    <r>
      <rPr>
        <b/>
        <sz val="11"/>
        <color indexed="8"/>
        <rFont val="Calibri"/>
        <family val="2"/>
      </rPr>
      <t>–</t>
    </r>
    <r>
      <rPr>
        <b/>
        <sz val="11"/>
        <color indexed="8"/>
        <rFont val="Times New Roman"/>
        <family val="1"/>
      </rPr>
      <t>FY 2023)</t>
    </r>
  </si>
  <si>
    <r>
      <t>(Preliminary for FY 2023)</t>
    </r>
    <r>
      <rPr>
        <b/>
        <vertAlign val="superscript"/>
        <sz val="8"/>
        <color indexed="8"/>
        <rFont val="Times New Roman"/>
        <family val="1"/>
      </rPr>
      <t>1</t>
    </r>
  </si>
  <si>
    <r>
      <t xml:space="preserve">1 </t>
    </r>
    <r>
      <rPr>
        <sz val="10"/>
        <color indexed="8"/>
        <rFont val="Times New Roman"/>
        <family val="1"/>
      </rPr>
      <t>FY 2023 filing data are preliminary and will be finalized in the FY 2024 Workload Tables.</t>
    </r>
  </si>
  <si>
    <r>
      <t xml:space="preserve">2 </t>
    </r>
    <r>
      <rPr>
        <sz val="10"/>
        <color indexed="8"/>
        <rFont val="Times New Roman"/>
        <family val="1"/>
      </rPr>
      <t>FY 2022 application data have been updated with final end-of-year numbers.</t>
    </r>
  </si>
  <si>
    <r>
      <t xml:space="preserve"> (FY 2003</t>
    </r>
    <r>
      <rPr>
        <b/>
        <sz val="11"/>
        <color indexed="8"/>
        <rFont val="Calibri"/>
        <family val="2"/>
      </rPr>
      <t>–</t>
    </r>
    <r>
      <rPr>
        <b/>
        <sz val="11"/>
        <color indexed="8"/>
        <rFont val="Times New Roman"/>
        <family val="1"/>
      </rPr>
      <t>FY 2023)</t>
    </r>
  </si>
  <si>
    <r>
      <rPr>
        <b/>
        <i/>
        <sz val="10"/>
        <color indexed="8"/>
        <rFont val="Times New Roman"/>
        <family val="1"/>
      </rPr>
      <t>(Preliminary for FY 2023)</t>
    </r>
    <r>
      <rPr>
        <vertAlign val="superscript"/>
        <sz val="10"/>
        <color indexed="8"/>
        <rFont val="Times New Roman"/>
        <family val="1"/>
      </rPr>
      <t>1</t>
    </r>
  </si>
  <si>
    <r>
      <t xml:space="preserve">1 </t>
    </r>
    <r>
      <rPr>
        <sz val="10"/>
        <color indexed="8"/>
        <rFont val="Times New Roman"/>
        <family val="1"/>
      </rPr>
      <t>FY 2023 data are preliminary and will be finalized in the FY 2024 Workload Tables.</t>
    </r>
  </si>
  <si>
    <r>
      <t xml:space="preserve">1a </t>
    </r>
    <r>
      <rPr>
        <sz val="10"/>
        <color indexed="8"/>
        <rFont val="Times New Roman"/>
        <family val="1"/>
      </rPr>
      <t>FY 2022 data has been updated with final year-end-numbers.</t>
    </r>
  </si>
  <si>
    <r>
      <rPr>
        <vertAlign val="superscript"/>
        <sz val="10"/>
        <color indexed="8"/>
        <rFont val="Times New Roman"/>
        <family val="1"/>
      </rPr>
      <t xml:space="preserve">3 </t>
    </r>
    <r>
      <rPr>
        <sz val="10"/>
        <color indexed="8"/>
        <rFont val="Times New Roman"/>
        <family val="1"/>
      </rPr>
      <t>FY 2022 data has been updated with final end-of-year numbers.</t>
    </r>
  </si>
  <si>
    <t>(FY 2023)</t>
  </si>
  <si>
    <r>
      <rPr>
        <vertAlign val="superscript"/>
        <sz val="10"/>
        <color rgb="FF000000"/>
        <rFont val="Times New Roman"/>
        <family val="1"/>
      </rPr>
      <t xml:space="preserve">4 </t>
    </r>
    <r>
      <rPr>
        <sz val="10"/>
        <color rgb="FF000000"/>
        <rFont val="Times New Roman"/>
        <family val="1"/>
      </rPr>
      <t>Applications that have completed the Preexamination process and are awaiting distribution to the corp.</t>
    </r>
  </si>
  <si>
    <r>
      <t xml:space="preserve"> (FY 2003</t>
    </r>
    <r>
      <rPr>
        <sz val="11"/>
        <color indexed="8"/>
        <rFont val="Calibri"/>
        <family val="2"/>
      </rPr>
      <t>–</t>
    </r>
    <r>
      <rPr>
        <sz val="11"/>
        <color indexed="8"/>
        <rFont val="Times New Roman"/>
        <family val="1"/>
      </rPr>
      <t>FY 2023)¹</t>
    </r>
  </si>
  <si>
    <t>(FY 2019–FY 2023)</t>
  </si>
  <si>
    <r>
      <t>(Preliminary for FY 2023)</t>
    </r>
    <r>
      <rPr>
        <b/>
        <vertAlign val="superscript"/>
        <sz val="10"/>
        <color indexed="8"/>
        <rFont val="Times New Roman"/>
        <family val="1"/>
      </rPr>
      <t xml:space="preserve"> 2</t>
    </r>
  </si>
  <si>
    <r>
      <t xml:space="preserve">2023 </t>
    </r>
    <r>
      <rPr>
        <b/>
        <vertAlign val="superscript"/>
        <sz val="10"/>
        <rFont val="Times New Roman"/>
        <family val="1"/>
      </rPr>
      <t>2</t>
    </r>
  </si>
  <si>
    <r>
      <t>Serialized</t>
    </r>
    <r>
      <rPr>
        <b/>
        <vertAlign val="superscript"/>
        <sz val="10"/>
        <rFont val="Times New Roman"/>
        <family val="1"/>
      </rPr>
      <t>5</t>
    </r>
    <r>
      <rPr>
        <sz val="11"/>
        <color theme="1"/>
        <rFont val="Calibri"/>
        <family val="2"/>
        <scheme val="minor"/>
      </rPr>
      <t/>
    </r>
  </si>
  <si>
    <r>
      <t>RCE</t>
    </r>
    <r>
      <rPr>
        <b/>
        <vertAlign val="superscript"/>
        <sz val="10"/>
        <rFont val="Times New Roman"/>
        <family val="1"/>
      </rPr>
      <t>6</t>
    </r>
    <r>
      <rPr>
        <sz val="11"/>
        <color theme="1"/>
        <rFont val="Calibri"/>
        <family val="2"/>
        <scheme val="minor"/>
      </rPr>
      <t/>
    </r>
  </si>
  <si>
    <r>
      <t xml:space="preserve">2  </t>
    </r>
    <r>
      <rPr>
        <sz val="10"/>
        <rFont val="Times New Roman"/>
        <family val="1"/>
      </rPr>
      <t>FY 2023 preliminary data should be available January 2024 at www.uspto.gov and finalized in the FY 2024 Workload Tables.</t>
    </r>
  </si>
  <si>
    <r>
      <t xml:space="preserve"> (FY 2022</t>
    </r>
    <r>
      <rPr>
        <b/>
        <sz val="11"/>
        <color indexed="8"/>
        <rFont val="Calibri"/>
        <family val="2"/>
      </rPr>
      <t>–</t>
    </r>
    <r>
      <rPr>
        <b/>
        <sz val="11"/>
        <color indexed="8"/>
        <rFont val="Times New Roman"/>
        <family val="1"/>
      </rPr>
      <t>FY 2023)</t>
    </r>
    <r>
      <rPr>
        <b/>
        <vertAlign val="superscript"/>
        <sz val="11"/>
        <color indexed="8"/>
        <rFont val="Times New Roman"/>
        <family val="1"/>
      </rPr>
      <t>2</t>
    </r>
  </si>
  <si>
    <r>
      <rPr>
        <vertAlign val="superscript"/>
        <sz val="10"/>
        <color indexed="8"/>
        <rFont val="Times New Roman"/>
        <family val="1"/>
      </rPr>
      <t>2</t>
    </r>
    <r>
      <rPr>
        <sz val="10"/>
        <color indexed="8"/>
        <rFont val="Times New Roman"/>
        <family val="1"/>
      </rPr>
      <t xml:space="preserve"> FY 2022 data may have been updated since the FY 2022 AFR.</t>
    </r>
  </si>
  <si>
    <r>
      <t>(FY 2019</t>
    </r>
    <r>
      <rPr>
        <b/>
        <sz val="12"/>
        <rFont val="Calibri"/>
        <family val="2"/>
      </rPr>
      <t>–</t>
    </r>
    <r>
      <rPr>
        <b/>
        <sz val="12"/>
        <rFont val="Times New Roman"/>
        <family val="1"/>
      </rPr>
      <t>FY 2023)</t>
    </r>
  </si>
  <si>
    <r>
      <t>2</t>
    </r>
    <r>
      <rPr>
        <sz val="10"/>
        <rFont val="Times New Roman"/>
        <family val="1"/>
      </rPr>
      <t xml:space="preserve"> FY 2023 preliminary data should be available in January 2024 at www.uspto.gov and finalized in the FY 2024 Workload Tables.</t>
    </r>
  </si>
  <si>
    <r>
      <t xml:space="preserve"> (FY 2019</t>
    </r>
    <r>
      <rPr>
        <b/>
        <sz val="11"/>
        <color indexed="8"/>
        <rFont val="Calibri"/>
        <family val="2"/>
      </rPr>
      <t>–</t>
    </r>
    <r>
      <rPr>
        <b/>
        <sz val="11"/>
        <color indexed="8"/>
        <rFont val="Times New Roman"/>
        <family val="1"/>
      </rPr>
      <t>FY 2023)</t>
    </r>
    <r>
      <rPr>
        <b/>
        <vertAlign val="superscript"/>
        <sz val="11"/>
        <color indexed="8"/>
        <rFont val="Times New Roman"/>
        <family val="1"/>
      </rPr>
      <t>3</t>
    </r>
  </si>
  <si>
    <t>2023</t>
  </si>
  <si>
    <r>
      <rPr>
        <vertAlign val="superscript"/>
        <sz val="10"/>
        <rFont val="Times New Roman"/>
        <family val="1"/>
      </rPr>
      <t>2</t>
    </r>
    <r>
      <rPr>
        <sz val="10"/>
        <rFont val="Times New Roman"/>
        <family val="1"/>
      </rPr>
      <t xml:space="preserve"> FY 2023 filing data is preliminary and will be finalized in the FY 2024 Workload Tables.  Prior years may have been updated with final end-of-year numbers.</t>
    </r>
  </si>
  <si>
    <r>
      <t>(FY 2019</t>
    </r>
    <r>
      <rPr>
        <b/>
        <sz val="11"/>
        <color indexed="8"/>
        <rFont val="Calibri"/>
        <family val="2"/>
      </rPr>
      <t>–</t>
    </r>
    <r>
      <rPr>
        <b/>
        <sz val="11"/>
        <color indexed="8"/>
        <rFont val="Times New Roman"/>
        <family val="1"/>
      </rPr>
      <t>FY 2023)</t>
    </r>
    <r>
      <rPr>
        <b/>
        <vertAlign val="superscript"/>
        <sz val="11"/>
        <color indexed="8"/>
        <rFont val="Times New Roman"/>
        <family val="1"/>
      </rPr>
      <t>2</t>
    </r>
  </si>
  <si>
    <t xml:space="preserve">     Geospatial-Intelligence Agency</t>
  </si>
  <si>
    <r>
      <t xml:space="preserve">     Defense Threat Reduction Agency</t>
    </r>
    <r>
      <rPr>
        <vertAlign val="superscript"/>
        <sz val="10"/>
        <color rgb="FF000000"/>
        <rFont val="Times New Roman"/>
        <family val="1"/>
      </rPr>
      <t>4</t>
    </r>
  </si>
  <si>
    <r>
      <t>Requests Known to Have Related Litigation</t>
    </r>
    <r>
      <rPr>
        <b/>
        <vertAlign val="superscript"/>
        <sz val="10"/>
        <color indexed="8"/>
        <rFont val="Times New Roman"/>
        <family val="1"/>
      </rPr>
      <t>2</t>
    </r>
  </si>
  <si>
    <r>
      <t>Filings by Discipline, Total</t>
    </r>
    <r>
      <rPr>
        <b/>
        <vertAlign val="superscript"/>
        <sz val="10"/>
        <color indexed="8"/>
        <rFont val="Times New Roman"/>
        <family val="1"/>
      </rPr>
      <t>3</t>
    </r>
  </si>
  <si>
    <t>*only represents requests that have received a filing date.  Late-filed Requests may not have had a determination by the end of the fiscal year.  Numbers will be revised in the following year’s Workload Tables, where necessary.</t>
  </si>
  <si>
    <r>
      <rPr>
        <vertAlign val="superscript"/>
        <sz val="10"/>
        <rFont val="Times New Roman"/>
        <family val="1"/>
      </rPr>
      <t xml:space="preserve">1 </t>
    </r>
    <r>
      <rPr>
        <sz val="10"/>
        <rFont val="Times New Roman"/>
        <family val="1"/>
      </rPr>
      <t xml:space="preserve">Numbers may not match total filed in a year because determinations may be mailed in the next FY or filing may be vacated.  </t>
    </r>
  </si>
  <si>
    <r>
      <rPr>
        <vertAlign val="superscript"/>
        <sz val="10"/>
        <rFont val="Times New Roman"/>
        <family val="1"/>
      </rPr>
      <t>2</t>
    </r>
    <r>
      <rPr>
        <sz val="11"/>
        <color theme="1"/>
        <rFont val="Calibri"/>
        <family val="2"/>
        <scheme val="minor"/>
      </rPr>
      <t xml:space="preserve"> </t>
    </r>
    <r>
      <rPr>
        <sz val="10"/>
        <rFont val="Times New Roman"/>
        <family val="1"/>
      </rPr>
      <t xml:space="preserve">Litigation search numbers were updated to include old pending reexaminations that ultimately require new litigation.  </t>
    </r>
  </si>
  <si>
    <r>
      <rPr>
        <vertAlign val="superscript"/>
        <sz val="10"/>
        <rFont val="Times New Roman"/>
        <family val="1"/>
      </rPr>
      <t xml:space="preserve">3 </t>
    </r>
    <r>
      <rPr>
        <sz val="10"/>
        <rFont val="Times New Roman"/>
        <family val="1"/>
      </rPr>
      <t xml:space="preserve">Filings were updated to include reexams that had not been granted a filing date or had a filing date vacated in FY 23.  </t>
    </r>
  </si>
  <si>
    <t>*Late-filed Requests may not have had a determination by the end of the fiscal year.  Numbers will be revised in the following year’s Workload Tables, where necessary.</t>
  </si>
  <si>
    <r>
      <rPr>
        <vertAlign val="superscript"/>
        <sz val="10"/>
        <rFont val="Times New Roman"/>
        <family val="1"/>
      </rPr>
      <t>1</t>
    </r>
    <r>
      <rPr>
        <sz val="10"/>
        <rFont val="Times New Roman"/>
        <family val="1"/>
      </rPr>
      <t xml:space="preserve"> Filings were updated to include supplemental examinations that had not been granted filing dates or had their filing dates vacated in FY 2020.  </t>
    </r>
  </si>
  <si>
    <t>Cases Pending as of 9/30/2022*</t>
  </si>
  <si>
    <t>Cases Filed during FY 2023</t>
  </si>
  <si>
    <t>Cases Disposed during FY 2023</t>
  </si>
  <si>
    <t>Total Ex Parte and Reissue Appeals pending as of 9/30/23</t>
  </si>
  <si>
    <t>Cases Pending as of 9/30/2023</t>
  </si>
  <si>
    <t>Total Ex Parte Reexamination Appeals pending as of 9/30/23</t>
  </si>
  <si>
    <t>Total Inter Partes Reexamination Appeals Pending as of 9/30/23</t>
  </si>
  <si>
    <t>Total Supplemental Examination Appeals Pending as of 9/30/23</t>
  </si>
  <si>
    <t>Cases Pending as of 9/30/22</t>
  </si>
  <si>
    <t>Cases Declared during FY 2023</t>
  </si>
  <si>
    <t>Cases Reinstituted during FY 2023</t>
  </si>
  <si>
    <t>Total Inter Partes Reviews Pending as of 9/30/23</t>
  </si>
  <si>
    <t>Total TPCBM Proceedings Pending as of 9/30/23</t>
  </si>
  <si>
    <t>Total Post Grant Reviews Pending as of 9/30/23</t>
  </si>
  <si>
    <t>Total Derivation Proceedings Pending as of 9/30/2023</t>
  </si>
  <si>
    <t>* Changes in FY 2022 data due to internal FY 2023 audit</t>
  </si>
  <si>
    <r>
      <t>(FY 2019</t>
    </r>
    <r>
      <rPr>
        <b/>
        <sz val="11"/>
        <rFont val="Calibri"/>
        <family val="2"/>
      </rPr>
      <t>–</t>
    </r>
    <r>
      <rPr>
        <b/>
        <sz val="11"/>
        <rFont val="Times New Roman"/>
        <family val="1"/>
      </rPr>
      <t>FY 2023)</t>
    </r>
  </si>
  <si>
    <t xml:space="preserve"> - Represents zero.</t>
  </si>
  <si>
    <r>
      <rPr>
        <vertAlign val="superscript"/>
        <sz val="10"/>
        <rFont val="Times New Roman"/>
        <family val="1"/>
      </rPr>
      <t>1 "</t>
    </r>
    <r>
      <rPr>
        <sz val="10"/>
        <rFont val="Times New Roman"/>
        <family val="1"/>
      </rPr>
      <t>Applications filed" refers simply to the number of individual trademark applications received by the USPTO. There are, however, 47 different classes of items in which a trademark may be registered. An application must request registration in at least one class, but may request registration in multiple classes.  Each class application must be individually researched for registerability. "Applications filed, including additional classes" reflects this fact, and therefore more accurately reflects the Trademark business workload. With the exception of Certificates of Registration, Renewal of Registration, Affidavits filed under Section 8/15 and 12(c), the workload count includes extra classes.</t>
    </r>
  </si>
  <si>
    <r>
      <t>(FY 2003</t>
    </r>
    <r>
      <rPr>
        <b/>
        <sz val="11"/>
        <rFont val="Calibri"/>
        <family val="2"/>
      </rPr>
      <t>–</t>
    </r>
    <r>
      <rPr>
        <b/>
        <sz val="11"/>
        <rFont val="Times New Roman"/>
        <family val="1"/>
      </rPr>
      <t>FY 2023)</t>
    </r>
  </si>
  <si>
    <t xml:space="preserve"> (FY 2023)</t>
  </si>
  <si>
    <r>
      <t xml:space="preserve"> (FY 2003</t>
    </r>
    <r>
      <rPr>
        <b/>
        <sz val="11"/>
        <rFont val="Calibri"/>
        <family val="2"/>
      </rPr>
      <t>–</t>
    </r>
    <r>
      <rPr>
        <b/>
        <sz val="11"/>
        <rFont val="Times New Roman"/>
        <family val="1"/>
      </rPr>
      <t>FY 2023)</t>
    </r>
  </si>
  <si>
    <r>
      <t>Sierra Leone</t>
    </r>
    <r>
      <rPr>
        <vertAlign val="superscript"/>
        <sz val="10"/>
        <rFont val="Times New Roman"/>
        <family val="1"/>
      </rPr>
      <t>1</t>
    </r>
  </si>
  <si>
    <r>
      <t>Tajikstan</t>
    </r>
    <r>
      <rPr>
        <vertAlign val="superscript"/>
        <sz val="10"/>
        <rFont val="Times New Roman"/>
        <family val="1"/>
      </rPr>
      <t>1</t>
    </r>
  </si>
  <si>
    <r>
      <t>Niger</t>
    </r>
    <r>
      <rPr>
        <vertAlign val="superscript"/>
        <sz val="10"/>
        <rFont val="Times New Roman"/>
        <family val="1"/>
      </rPr>
      <t>2</t>
    </r>
    <r>
      <rPr>
        <sz val="10"/>
        <rFont val="Times New Roman"/>
        <family val="1"/>
      </rPr>
      <t xml:space="preserve">	</t>
    </r>
  </si>
  <si>
    <r>
      <rPr>
        <vertAlign val="superscript"/>
        <sz val="10"/>
        <rFont val="Times New Roman"/>
        <family val="1"/>
      </rPr>
      <t xml:space="preserve">2 </t>
    </r>
    <r>
      <rPr>
        <sz val="10"/>
        <rFont val="Times New Roman"/>
        <family val="1"/>
      </rPr>
      <t>Country not previously reported</t>
    </r>
  </si>
  <si>
    <t>(Within the USPTO, as of September 30, 2023)</t>
  </si>
  <si>
    <t>Cases Filed During FY 2023</t>
  </si>
  <si>
    <t>Disposals During FY 2023, Total</t>
  </si>
  <si>
    <t>Cases Pending as of 9/30/23, Total</t>
  </si>
  <si>
    <t>Requests Made for Extension of Time to Oppose in FY 2023</t>
  </si>
  <si>
    <t xml:space="preserve">     Petitions Awaiting Action as of 9/30/23</t>
  </si>
  <si>
    <r>
      <t xml:space="preserve">6 </t>
    </r>
    <r>
      <rPr>
        <sz val="10"/>
        <rFont val="Times New Roman"/>
        <family val="1"/>
      </rPr>
      <t xml:space="preserve">Updated post publication amendments from 4,496 to 2,346 in FY 2022 </t>
    </r>
  </si>
  <si>
    <t xml:space="preserve"> (Selected Courts of the United States, as of September 30, 2023)</t>
  </si>
  <si>
    <t xml:space="preserve">     Pending as of 9/30/22, Total</t>
  </si>
  <si>
    <t xml:space="preserve">     Filed During FY 2023</t>
  </si>
  <si>
    <t>Cases Pending Before the U.S. District Courts as of 9/30/23, Total</t>
  </si>
  <si>
    <t xml:space="preserve">Ex Parte Cases Pending as of 9/30/23,  Total </t>
  </si>
  <si>
    <t xml:space="preserve">        Pending as of 9/30/22, Total</t>
  </si>
  <si>
    <t xml:space="preserve">        Filed During FY 2023</t>
  </si>
  <si>
    <t>Intervention Cases Pending as of 9/30/23, Total</t>
  </si>
  <si>
    <t>Inter Partes Cases Pending as of 9/30/23, Total</t>
  </si>
  <si>
    <t>Cases Pending Before the U.S. Courts of Appeals (Ex Parte  Intervention and Inter Partes) as of 9/30/23, Total</t>
  </si>
  <si>
    <t>Cases Pending Before the Supreme Court as of 9/30/23, total</t>
  </si>
  <si>
    <t>Prior year data has been updated</t>
  </si>
  <si>
    <t>Information Assistance</t>
  </si>
  <si>
    <r>
      <t xml:space="preserve">     Physical Titles Available</t>
    </r>
    <r>
      <rPr>
        <vertAlign val="superscript"/>
        <sz val="10"/>
        <rFont val="Times New Roman"/>
        <family val="1"/>
      </rPr>
      <t>*</t>
    </r>
  </si>
  <si>
    <r>
      <rPr>
        <vertAlign val="superscript"/>
        <sz val="10"/>
        <rFont val="Times New Roman"/>
        <family val="1"/>
      </rPr>
      <t>*</t>
    </r>
    <r>
      <rPr>
        <sz val="10"/>
        <rFont val="Times New Roman"/>
        <family val="1"/>
      </rPr>
      <t>FY23 changed from Print Purchased to total Physical Titles available to match other reported stats.</t>
    </r>
  </si>
  <si>
    <t xml:space="preserve">        Administrative Patent Judges </t>
  </si>
  <si>
    <t xml:space="preserve">        Administrative Trademark Judges</t>
  </si>
  <si>
    <t xml:space="preserve">Target Brands, Inc.  </t>
  </si>
  <si>
    <t xml:space="preserve">Euro Games Technology Ltd.  </t>
  </si>
  <si>
    <t xml:space="preserve">Digital Gaming Corporation Limited  </t>
  </si>
  <si>
    <t xml:space="preserve">TÜRKIYE'NIN OTOMOBILI GIRISIM GRUBU SANAYI VE TICARET ANONIM SIRKETI </t>
  </si>
  <si>
    <t xml:space="preserve">XFL Properties LLC  </t>
  </si>
  <si>
    <t xml:space="preserve">LIGHT &amp; WONDER, INC.  </t>
  </si>
  <si>
    <t xml:space="preserve">Nintendo Co., Ltd.  </t>
  </si>
  <si>
    <t xml:space="preserve">Glaxo Group Limited  </t>
  </si>
  <si>
    <t xml:space="preserve">EMED, LLC  </t>
  </si>
  <si>
    <t xml:space="preserve">Topgolf Callaway Brands Corp.  </t>
  </si>
  <si>
    <t xml:space="preserve">Maison Battat, Inc.  </t>
  </si>
  <si>
    <t xml:space="preserve">DiKenbaus, LLC  </t>
  </si>
  <si>
    <t xml:space="preserve">Play'n GO Marks Ltd  </t>
  </si>
  <si>
    <t xml:space="preserve">The Upper Deck Company  </t>
  </si>
  <si>
    <t xml:space="preserve">Woof Gang Bakery, Inc.  </t>
  </si>
  <si>
    <t xml:space="preserve">HYUNDAI MOTOR COMPANY  </t>
  </si>
  <si>
    <t xml:space="preserve">THE WINE GROUP LLC  </t>
  </si>
  <si>
    <t xml:space="preserve">Pfizer Inc.  </t>
  </si>
  <si>
    <t xml:space="preserve">Al-Di, LLC  </t>
  </si>
  <si>
    <t xml:space="preserve">Eli Lilly and Company  </t>
  </si>
  <si>
    <t xml:space="preserve">Joey Drew Studios Inc.  </t>
  </si>
  <si>
    <t xml:space="preserve">Major League Soccer, L.L.C.  </t>
  </si>
  <si>
    <t xml:space="preserve">Playtika Ltd.  </t>
  </si>
  <si>
    <t xml:space="preserve">AMERICAN SPORTS LICENSING, LLC  </t>
  </si>
  <si>
    <t xml:space="preserve">AXIOM EQUIPMENT INC.  </t>
  </si>
  <si>
    <t xml:space="preserve">Spin Master Ltd.  </t>
  </si>
  <si>
    <t xml:space="preserve">Lococho, LLC  </t>
  </si>
  <si>
    <t xml:space="preserve">Fédération Internationale de Football Association (FIFA) </t>
  </si>
  <si>
    <t xml:space="preserve">Lidl Stiftung &amp; Co. KG  </t>
  </si>
  <si>
    <t xml:space="preserve">LG H&amp;H Co., LTD.  </t>
  </si>
  <si>
    <t xml:space="preserve">Aristocrat Technologies, Inc.  </t>
  </si>
  <si>
    <t xml:space="preserve">Access Restoration Services US, Inc.  </t>
  </si>
  <si>
    <t xml:space="preserve">CIECH R&amp;D Sp. z.o.o.  </t>
  </si>
  <si>
    <t xml:space="preserve">Sequoia Capital Operations, LLC  </t>
  </si>
  <si>
    <t xml:space="preserve">Boehringer Ingelheim International GmbH  </t>
  </si>
  <si>
    <t xml:space="preserve">ZeniMax Media Inc.  </t>
  </si>
  <si>
    <t xml:space="preserve">USFL Enterprises, LLC  </t>
  </si>
  <si>
    <t xml:space="preserve">MOBILE STARLIGHT CO LTD  </t>
  </si>
  <si>
    <t xml:space="preserve">Xiamen Lianzhengcheng E-commerce Co., Ltd. </t>
  </si>
  <si>
    <t xml:space="preserve">Tilevera LLC  </t>
  </si>
  <si>
    <t xml:space="preserve">Konami Gaming, Inc.  </t>
  </si>
  <si>
    <t xml:space="preserve">HONGKONG CHENRUI E-BUSINESS CO., LIMITED  </t>
  </si>
  <si>
    <t xml:space="preserve">Kohler Co.  </t>
  </si>
  <si>
    <t xml:space="preserve">Lucasfilm Ltd. LLC  </t>
  </si>
  <si>
    <t xml:space="preserve">JOHNSON &amp; JOHNSON  </t>
  </si>
  <si>
    <t xml:space="preserve">PARSONS XTREME GOLF, LLC  </t>
  </si>
  <si>
    <t xml:space="preserve">Shiseido Company, Limited  </t>
  </si>
  <si>
    <t xml:space="preserve">FIREHEART MUSIC, INC.  </t>
  </si>
  <si>
    <t xml:space="preserve">Playtika UK-House of Fun Limited  </t>
  </si>
  <si>
    <t xml:space="preserve">ONTEK SOLUTIONS  </t>
  </si>
  <si>
    <t xml:space="preserve">Warner Bros. Entertainment Inc.  </t>
  </si>
  <si>
    <t xml:space="preserve">Delta Faucet Company  </t>
  </si>
  <si>
    <t xml:space="preserve">Société des Produits Nestlé S.A.  </t>
  </si>
  <si>
    <t xml:space="preserve">Ross Stores, Inc.  </t>
  </si>
  <si>
    <t xml:space="preserve">shenzhenshi hesicheng dianzishangwu youxiangongsi </t>
  </si>
  <si>
    <t xml:space="preserve">Wilbur-Ellis Company LLC  </t>
  </si>
  <si>
    <t xml:space="preserve">World Wrestling Entertainment, Inc.  </t>
  </si>
  <si>
    <t xml:space="preserve">TNPC, LLC  </t>
  </si>
  <si>
    <t xml:space="preserve">FRITO-LAY NORTH AMERICA, INC.  </t>
  </si>
  <si>
    <t>Table of Contents</t>
  </si>
  <si>
    <t>Fiscal Year (FY) 2023 Workload Tables</t>
  </si>
  <si>
    <r>
      <t>United States Courts of Appeals</t>
    </r>
    <r>
      <rPr>
        <b/>
        <vertAlign val="superscript"/>
        <sz val="10"/>
        <rFont val="Times New Roman"/>
        <family val="1"/>
      </rPr>
      <t>1</t>
    </r>
  </si>
  <si>
    <r>
      <t xml:space="preserve">        Disposals, Total</t>
    </r>
    <r>
      <rPr>
        <b/>
        <vertAlign val="superscript"/>
        <sz val="10"/>
        <rFont val="Times New Roman"/>
        <family val="1"/>
      </rPr>
      <t>2</t>
    </r>
  </si>
  <si>
    <r>
      <t xml:space="preserve">        Disposals, Total</t>
    </r>
    <r>
      <rPr>
        <b/>
        <vertAlign val="superscript"/>
        <sz val="10"/>
        <rFont val="Times New Roman"/>
        <family val="1"/>
      </rPr>
      <t>3</t>
    </r>
  </si>
  <si>
    <t>(FY 2019‒FY 2023)</t>
  </si>
  <si>
    <r>
      <t xml:space="preserve">     Filing Date Restorations</t>
    </r>
    <r>
      <rPr>
        <vertAlign val="superscript"/>
        <sz val="10"/>
        <rFont val="Times New Roman"/>
        <family val="1"/>
      </rPr>
      <t>1</t>
    </r>
  </si>
  <si>
    <r>
      <t xml:space="preserve">     Reinstatements</t>
    </r>
    <r>
      <rPr>
        <vertAlign val="superscript"/>
        <sz val="10"/>
        <rFont val="Times New Roman"/>
        <family val="1"/>
      </rPr>
      <t>2</t>
    </r>
  </si>
  <si>
    <r>
      <t xml:space="preserve">         Granted Electronically</t>
    </r>
    <r>
      <rPr>
        <vertAlign val="superscript"/>
        <sz val="10"/>
        <rFont val="Times New Roman"/>
        <family val="1"/>
      </rPr>
      <t>3</t>
    </r>
  </si>
  <si>
    <r>
      <t xml:space="preserve">    Post Publication Amendments</t>
    </r>
    <r>
      <rPr>
        <vertAlign val="superscript"/>
        <sz val="10"/>
        <rFont val="Times New Roman"/>
        <family val="1"/>
      </rPr>
      <t>6</t>
    </r>
  </si>
  <si>
    <r>
      <t xml:space="preserve">           2.66 Petitions</t>
    </r>
    <r>
      <rPr>
        <vertAlign val="superscript"/>
        <sz val="10"/>
        <rFont val="Times New Roman"/>
        <family val="1"/>
      </rPr>
      <t>4</t>
    </r>
  </si>
  <si>
    <r>
      <t xml:space="preserve">           2.146 Petitions</t>
    </r>
    <r>
      <rPr>
        <vertAlign val="superscript"/>
        <sz val="10"/>
        <rFont val="Times New Roman"/>
        <family val="1"/>
      </rPr>
      <t>4</t>
    </r>
  </si>
  <si>
    <r>
      <t xml:space="preserve">        Trademark Petitions to Revive</t>
    </r>
    <r>
      <rPr>
        <vertAlign val="superscript"/>
        <sz val="10"/>
        <rFont val="Times New Roman"/>
        <family val="1"/>
      </rPr>
      <t>5</t>
    </r>
  </si>
  <si>
    <r>
      <t>1</t>
    </r>
    <r>
      <rPr>
        <sz val="10"/>
        <rFont val="Times New Roman"/>
        <family val="1"/>
      </rPr>
      <t xml:space="preserve"> Trademark applications that are entitled to a particular filing date based on clear evidence of error by Trademarks.</t>
    </r>
  </si>
  <si>
    <r>
      <t xml:space="preserve">4 </t>
    </r>
    <r>
      <rPr>
        <sz val="10"/>
        <rFont val="Times New Roman"/>
        <family val="1"/>
      </rPr>
      <t>Petitions to the Director made under Trademark Rules 2.66 and 2.146 have been counted separately.</t>
    </r>
  </si>
  <si>
    <t xml:space="preserve"> (FY 2019–FY 2023)</t>
  </si>
  <si>
    <t>Guinea–Bissau</t>
  </si>
  <si>
    <t>Return to Table of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</si>
</sst>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
    <numFmt numFmtId="165" formatCode="0.0"/>
    <numFmt numFmtId="166" formatCode="#,##0.0_);[Red]\(#,##0.0\)"/>
    <numFmt numFmtId="167" formatCode="_(* #,##0_);_(* \(#,##0\);_(* &quot;-&quot;??_);_(@_)"/>
  </numFmts>
  <fonts count="82">
    <font>
      <sz val="11"/>
      <color theme="1"/>
      <name val="Calibri"/>
      <family val="2"/>
      <scheme val="minor"/>
    </font>
    <font>
      <sz val="11"/>
      <color theme="1"/>
      <name val="Calibri"/>
      <family val="2"/>
      <scheme val="minor"/>
    </font>
    <font>
      <sz val="10"/>
      <name val="Geneva"/>
    </font>
    <font>
      <b/>
      <sz val="12"/>
      <color indexed="8"/>
      <name val="Times New Roman"/>
      <family val="1"/>
    </font>
    <font>
      <b/>
      <sz val="10"/>
      <color indexed="8"/>
      <name val="Helv"/>
    </font>
    <font>
      <b/>
      <sz val="11"/>
      <color indexed="8"/>
      <name val="Times New Roman"/>
      <family val="1"/>
    </font>
    <font>
      <b/>
      <sz val="11"/>
      <color indexed="8"/>
      <name val="Calibri"/>
      <family val="2"/>
    </font>
    <font>
      <sz val="10"/>
      <color indexed="8"/>
      <name val="Helv"/>
    </font>
    <font>
      <b/>
      <i/>
      <sz val="10"/>
      <color indexed="8"/>
      <name val="Times New Roman"/>
      <family val="1"/>
    </font>
    <font>
      <b/>
      <vertAlign val="superscript"/>
      <sz val="8"/>
      <color indexed="8"/>
      <name val="Times New Roman"/>
      <family val="1"/>
    </font>
    <font>
      <b/>
      <sz val="10"/>
      <name val="Times New Roman"/>
      <family val="1"/>
    </font>
    <font>
      <b/>
      <sz val="10"/>
      <color indexed="8"/>
      <name val="Times New Roman"/>
      <family val="1"/>
    </font>
    <font>
      <sz val="10"/>
      <color indexed="8"/>
      <name val="Times New Roman"/>
      <family val="1"/>
    </font>
    <font>
      <sz val="11"/>
      <color theme="1"/>
      <name val="Times New Roman"/>
      <family val="1"/>
    </font>
    <font>
      <b/>
      <vertAlign val="superscript"/>
      <sz val="10"/>
      <color indexed="8"/>
      <name val="Times New Roman"/>
      <family val="1"/>
    </font>
    <font>
      <vertAlign val="superscript"/>
      <sz val="10"/>
      <color indexed="8"/>
      <name val="Times New Roman"/>
      <family val="1"/>
    </font>
    <font>
      <sz val="10"/>
      <name val="Times New Roman"/>
      <family val="1"/>
    </font>
    <font>
      <strike/>
      <sz val="10"/>
      <color indexed="8"/>
      <name val="Times New Roman"/>
      <family val="1"/>
    </font>
    <font>
      <sz val="10"/>
      <name val="Geneva"/>
      <family val="2"/>
    </font>
    <font>
      <sz val="10"/>
      <name val="Helv"/>
    </font>
    <font>
      <sz val="10"/>
      <color indexed="8"/>
      <name val="Calibri"/>
      <family val="2"/>
    </font>
    <font>
      <b/>
      <vertAlign val="superscript"/>
      <sz val="10"/>
      <name val="Times New Roman"/>
      <family val="1"/>
    </font>
    <font>
      <sz val="10"/>
      <color indexed="9"/>
      <name val="Helv"/>
    </font>
    <font>
      <b/>
      <sz val="10"/>
      <color indexed="10"/>
      <name val="Helv"/>
    </font>
    <font>
      <sz val="10"/>
      <color indexed="10"/>
      <name val="Helv"/>
    </font>
    <font>
      <sz val="10"/>
      <color theme="1"/>
      <name val="Times New Roman"/>
      <family val="1"/>
    </font>
    <font>
      <sz val="12"/>
      <color indexed="8"/>
      <name val="Times New Roman"/>
      <family val="1"/>
    </font>
    <font>
      <vertAlign val="superscript"/>
      <sz val="12"/>
      <color indexed="8"/>
      <name val="Times New Roman"/>
      <family val="1"/>
    </font>
    <font>
      <sz val="8"/>
      <color indexed="8"/>
      <name val="Times New Roman"/>
      <family val="1"/>
    </font>
    <font>
      <b/>
      <sz val="12"/>
      <name val="Times New Roman"/>
      <family val="1"/>
    </font>
    <font>
      <sz val="12"/>
      <name val="Times New Roman"/>
      <family val="1"/>
    </font>
    <font>
      <sz val="12"/>
      <name val="Arial"/>
      <family val="2"/>
    </font>
    <font>
      <b/>
      <sz val="11"/>
      <name val="Times New Roman"/>
      <family val="1"/>
    </font>
    <font>
      <sz val="10"/>
      <name val="Arial"/>
      <family val="2"/>
    </font>
    <font>
      <b/>
      <sz val="10"/>
      <name val="Arial"/>
      <family val="2"/>
    </font>
    <font>
      <sz val="10"/>
      <name val="Calibri"/>
      <family val="2"/>
    </font>
    <font>
      <vertAlign val="superscript"/>
      <sz val="9"/>
      <name val="Times New Roman"/>
      <family val="1"/>
    </font>
    <font>
      <sz val="10"/>
      <color indexed="12"/>
      <name val="Times New Roman"/>
      <family val="1"/>
    </font>
    <font>
      <b/>
      <sz val="10"/>
      <name val="Helv"/>
    </font>
    <font>
      <b/>
      <i/>
      <sz val="10"/>
      <name val="Times New Roman"/>
      <family val="1"/>
    </font>
    <font>
      <i/>
      <sz val="10"/>
      <name val="Times New Roman"/>
      <family val="1"/>
    </font>
    <font>
      <sz val="11"/>
      <color indexed="8"/>
      <name val="Times New Roman"/>
      <family val="1"/>
    </font>
    <font>
      <vertAlign val="superscript"/>
      <sz val="9"/>
      <color indexed="8"/>
      <name val="Times New Roman"/>
      <family val="1"/>
    </font>
    <font>
      <sz val="9"/>
      <color indexed="8"/>
      <name val="Times New Roman"/>
      <family val="1"/>
    </font>
    <font>
      <sz val="9"/>
      <name val="Arial"/>
      <family val="2"/>
    </font>
    <font>
      <sz val="8"/>
      <color indexed="8"/>
      <name val="Arial"/>
      <family val="2"/>
    </font>
    <font>
      <vertAlign val="superscript"/>
      <sz val="10"/>
      <name val="Times New Roman"/>
      <family val="1"/>
    </font>
    <font>
      <b/>
      <vertAlign val="superscript"/>
      <sz val="11"/>
      <color indexed="8"/>
      <name val="Times New Roman"/>
      <family val="1"/>
    </font>
    <font>
      <strike/>
      <sz val="10"/>
      <name val="Times New Roman"/>
      <family val="1"/>
    </font>
    <font>
      <b/>
      <vertAlign val="superscript"/>
      <sz val="9"/>
      <color indexed="8"/>
      <name val="Times New Roman"/>
      <family val="1"/>
    </font>
    <font>
      <b/>
      <sz val="10"/>
      <name val="Geneva"/>
      <family val="2"/>
    </font>
    <font>
      <b/>
      <sz val="10"/>
      <name val="Calibri"/>
      <family val="2"/>
    </font>
    <font>
      <sz val="10"/>
      <color indexed="9"/>
      <name val="Arial"/>
      <family val="2"/>
    </font>
    <font>
      <b/>
      <sz val="10"/>
      <color indexed="9"/>
      <name val="Times New Roman"/>
      <family val="1"/>
    </font>
    <font>
      <b/>
      <sz val="10"/>
      <color theme="1"/>
      <name val="Times New Roman"/>
      <family val="1"/>
    </font>
    <font>
      <b/>
      <sz val="11"/>
      <color theme="1"/>
      <name val="Times New Roman"/>
      <family val="1"/>
    </font>
    <font>
      <sz val="11"/>
      <name val="Calibri"/>
      <family val="2"/>
      <scheme val="minor"/>
    </font>
    <font>
      <b/>
      <sz val="11"/>
      <name val="Calibri"/>
      <family val="2"/>
    </font>
    <font>
      <b/>
      <vertAlign val="superscript"/>
      <sz val="6"/>
      <name val="Times New Roman"/>
      <family val="1"/>
    </font>
    <font>
      <b/>
      <sz val="6"/>
      <name val="Times New Roman"/>
      <family val="1"/>
    </font>
    <font>
      <vertAlign val="superscript"/>
      <sz val="8"/>
      <name val="Times New Roman"/>
      <family val="1"/>
    </font>
    <font>
      <sz val="8"/>
      <name val="Times New Roman"/>
      <family val="1"/>
    </font>
    <font>
      <sz val="8"/>
      <name val="Calibri"/>
      <family val="2"/>
    </font>
    <font>
      <b/>
      <sz val="10"/>
      <name val="Geneva"/>
    </font>
    <font>
      <b/>
      <vertAlign val="superscript"/>
      <sz val="9"/>
      <name val="Times New Roman"/>
      <family val="1"/>
    </font>
    <font>
      <sz val="10"/>
      <color rgb="FF000000"/>
      <name val="Times New Roman"/>
      <family val="1"/>
    </font>
    <font>
      <b/>
      <sz val="10"/>
      <name val="Traditional Arabic"/>
      <family val="1"/>
    </font>
    <font>
      <sz val="10"/>
      <name val="Traditional Arabic"/>
      <family val="1"/>
    </font>
    <font>
      <b/>
      <sz val="10"/>
      <color rgb="FF000000"/>
      <name val="Times New Roman"/>
      <family val="1"/>
    </font>
    <font>
      <sz val="10"/>
      <color rgb="FF000000"/>
      <name val="Helv"/>
    </font>
    <font>
      <vertAlign val="superscript"/>
      <sz val="10"/>
      <color rgb="FF000000"/>
      <name val="Times New Roman"/>
      <family val="1"/>
    </font>
    <font>
      <sz val="8"/>
      <name val="Calibri"/>
      <family val="2"/>
      <scheme val="minor"/>
    </font>
    <font>
      <sz val="11"/>
      <color indexed="8"/>
      <name val="Calibri"/>
      <family val="2"/>
    </font>
    <font>
      <b/>
      <sz val="12"/>
      <name val="Calibri"/>
      <family val="2"/>
    </font>
    <font>
      <sz val="11"/>
      <name val="Times New Roman"/>
      <family val="1"/>
    </font>
    <font>
      <sz val="12"/>
      <color theme="1"/>
      <name val="Times New Roman"/>
      <family val="1"/>
    </font>
    <font>
      <b/>
      <sz val="12"/>
      <color theme="1"/>
      <name val="Times New Roman"/>
      <family val="1"/>
    </font>
    <font>
      <b/>
      <sz val="14"/>
      <color theme="1"/>
      <name val="Times New Roman"/>
      <family val="1"/>
    </font>
    <font>
      <b/>
      <sz val="11"/>
      <name val="Calibri"/>
      <family val="2"/>
      <scheme val="minor"/>
    </font>
    <font>
      <sz val="11"/>
      <name val="Geneva"/>
    </font>
    <font>
      <u/>
      <sz val="11"/>
      <color theme="10"/>
      <name val="Calibri"/>
      <family val="2"/>
      <scheme val="minor"/>
    </font>
    <font>
      <u/>
      <sz val="11"/>
      <color theme="10"/>
      <name val="Times New Roman"/>
      <family val="1"/>
    </font>
  </fonts>
  <fills count="10">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4"/>
        <bgColor indexed="64"/>
      </patternFill>
    </fill>
    <fill>
      <patternFill patternType="solid">
        <fgColor indexed="10"/>
        <bgColor indexed="64"/>
      </patternFill>
    </fill>
    <fill>
      <patternFill patternType="solid">
        <fgColor indexed="9"/>
        <bgColor indexed="64"/>
      </patternFill>
    </fill>
    <fill>
      <patternFill patternType="solid">
        <fgColor indexed="45"/>
        <bgColor indexed="64"/>
      </patternFill>
    </fill>
    <fill>
      <patternFill patternType="solid">
        <fgColor theme="0" tint="-0.249977111117893"/>
        <bgColor indexed="64"/>
      </patternFill>
    </fill>
    <fill>
      <patternFill patternType="solid">
        <fgColor theme="0" tint="-0.499984740745262"/>
        <bgColor indexed="64"/>
      </patternFill>
    </fill>
  </fills>
  <borders count="74">
    <border>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ck">
        <color indexed="64"/>
      </left>
      <right/>
      <top/>
      <bottom/>
      <diagonal/>
    </border>
    <border>
      <left style="medium">
        <color indexed="64"/>
      </left>
      <right/>
      <top style="thin">
        <color indexed="64"/>
      </top>
      <bottom/>
      <diagonal/>
    </border>
    <border>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n">
        <color indexed="64"/>
      </left>
      <right style="thin">
        <color indexed="64"/>
      </right>
      <top/>
      <bottom style="medium">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ck">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0" fontId="2" fillId="0" borderId="0" applyFont="0" applyFill="0" applyBorder="0" applyAlignment="0" applyProtection="0"/>
    <xf numFmtId="0" fontId="18" fillId="0" borderId="0"/>
    <xf numFmtId="0" fontId="2" fillId="0" borderId="0"/>
    <xf numFmtId="0" fontId="2" fillId="0" borderId="0"/>
    <xf numFmtId="3" fontId="19" fillId="0" borderId="0"/>
    <xf numFmtId="0" fontId="2" fillId="0" borderId="0"/>
    <xf numFmtId="0" fontId="18" fillId="0" borderId="0"/>
    <xf numFmtId="0" fontId="18" fillId="0" borderId="0"/>
    <xf numFmtId="0" fontId="18" fillId="0" borderId="0"/>
    <xf numFmtId="0" fontId="18" fillId="0" borderId="0"/>
    <xf numFmtId="0" fontId="33" fillId="0" borderId="0"/>
    <xf numFmtId="0" fontId="18" fillId="0" borderId="0"/>
    <xf numFmtId="40" fontId="18" fillId="0" borderId="0" applyFont="0" applyFill="0" applyBorder="0" applyAlignment="0" applyProtection="0"/>
    <xf numFmtId="0" fontId="33"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80" fillId="0" borderId="0" applyNumberFormat="0" applyFill="0" applyBorder="0" applyAlignment="0" applyProtection="0"/>
  </cellStyleXfs>
  <cellXfs count="1601">
    <xf numFmtId="0" fontId="0" fillId="0" borderId="0" xfId="0"/>
    <xf numFmtId="38" fontId="11" fillId="0" borderId="7" xfId="4" applyNumberFormat="1" applyFont="1" applyFill="1" applyBorder="1" applyAlignment="1" applyProtection="1">
      <alignment horizontal="right"/>
    </xf>
    <xf numFmtId="38" fontId="11" fillId="0" borderId="8" xfId="4" applyNumberFormat="1" applyFont="1" applyFill="1" applyBorder="1" applyAlignment="1" applyProtection="1">
      <alignment horizontal="right"/>
    </xf>
    <xf numFmtId="38" fontId="11" fillId="0" borderId="9" xfId="4" applyNumberFormat="1" applyFont="1" applyFill="1" applyBorder="1" applyAlignment="1" applyProtection="1">
      <alignment horizontal="right"/>
    </xf>
    <xf numFmtId="3" fontId="11" fillId="0" borderId="9" xfId="4" applyNumberFormat="1" applyFont="1" applyFill="1" applyBorder="1" applyAlignment="1" applyProtection="1">
      <alignment horizontal="right"/>
    </xf>
    <xf numFmtId="3" fontId="10" fillId="0" borderId="8" xfId="4" applyNumberFormat="1" applyFont="1" applyFill="1" applyBorder="1" applyAlignment="1" applyProtection="1">
      <alignment horizontal="right"/>
    </xf>
    <xf numFmtId="3" fontId="10" fillId="0" borderId="9" xfId="4" applyNumberFormat="1" applyFont="1" applyFill="1" applyBorder="1" applyAlignment="1" applyProtection="1">
      <alignment horizontal="right"/>
    </xf>
    <xf numFmtId="38" fontId="10" fillId="0" borderId="7" xfId="4" applyNumberFormat="1" applyFont="1" applyFill="1" applyBorder="1" applyAlignment="1" applyProtection="1">
      <alignment horizontal="right"/>
    </xf>
    <xf numFmtId="38" fontId="10" fillId="0" borderId="8" xfId="4" applyNumberFormat="1" applyFont="1" applyFill="1" applyBorder="1" applyAlignment="1" applyProtection="1">
      <alignment horizontal="right"/>
    </xf>
    <xf numFmtId="38" fontId="10" fillId="0" borderId="9" xfId="4" applyNumberFormat="1" applyFont="1" applyFill="1" applyBorder="1" applyAlignment="1" applyProtection="1">
      <alignment horizontal="right"/>
    </xf>
    <xf numFmtId="0" fontId="16" fillId="0" borderId="8" xfId="3" applyFont="1" applyBorder="1"/>
    <xf numFmtId="0" fontId="2" fillId="0" borderId="0" xfId="3"/>
    <xf numFmtId="0" fontId="19" fillId="0" borderId="0" xfId="3" applyFont="1" applyAlignment="1">
      <alignment horizontal="left" vertical="center"/>
    </xf>
    <xf numFmtId="0" fontId="19" fillId="2" borderId="0" xfId="3" applyFont="1" applyFill="1" applyAlignment="1">
      <alignment horizontal="left" vertical="center"/>
    </xf>
    <xf numFmtId="0" fontId="7" fillId="0" borderId="0" xfId="3" applyFont="1" applyAlignment="1">
      <alignment horizontal="left" vertical="center"/>
    </xf>
    <xf numFmtId="0" fontId="7" fillId="0" borderId="0" xfId="3" applyFont="1" applyAlignment="1">
      <alignment horizontal="left" vertical="center" wrapText="1"/>
    </xf>
    <xf numFmtId="0" fontId="13" fillId="0" borderId="0" xfId="0" applyFont="1"/>
    <xf numFmtId="0" fontId="0" fillId="3" borderId="0" xfId="0" applyFill="1"/>
    <xf numFmtId="38" fontId="16" fillId="0" borderId="26" xfId="6" applyNumberFormat="1" applyFont="1" applyBorder="1" applyAlignment="1" applyProtection="1">
      <alignment horizontal="center"/>
      <protection locked="0"/>
    </xf>
    <xf numFmtId="3" fontId="12" fillId="0" borderId="26" xfId="6" applyNumberFormat="1" applyFont="1" applyBorder="1" applyAlignment="1">
      <alignment horizontal="center"/>
    </xf>
    <xf numFmtId="3" fontId="16" fillId="2" borderId="26" xfId="6" applyNumberFormat="1" applyFont="1" applyFill="1" applyBorder="1" applyAlignment="1">
      <alignment horizontal="center"/>
    </xf>
    <xf numFmtId="0" fontId="7" fillId="0" borderId="0" xfId="6" applyFont="1" applyAlignment="1">
      <alignment horizontal="center"/>
    </xf>
    <xf numFmtId="0" fontId="7" fillId="0" borderId="0" xfId="7" applyFont="1"/>
    <xf numFmtId="0" fontId="7" fillId="0" borderId="28" xfId="7" applyFont="1" applyBorder="1"/>
    <xf numFmtId="3" fontId="12" fillId="0" borderId="26" xfId="7" applyNumberFormat="1" applyFont="1" applyBorder="1" applyAlignment="1">
      <alignment horizontal="center"/>
    </xf>
    <xf numFmtId="3" fontId="11" fillId="0" borderId="26" xfId="7" applyNumberFormat="1" applyFont="1" applyBorder="1" applyAlignment="1">
      <alignment horizontal="center"/>
    </xf>
    <xf numFmtId="0" fontId="7" fillId="0" borderId="0" xfId="7" applyFont="1" applyAlignment="1">
      <alignment horizontal="left"/>
    </xf>
    <xf numFmtId="0" fontId="16" fillId="0" borderId="0" xfId="0" applyFont="1"/>
    <xf numFmtId="0" fontId="30" fillId="0" borderId="0" xfId="0" applyFont="1"/>
    <xf numFmtId="0" fontId="31" fillId="0" borderId="0" xfId="0" applyFont="1"/>
    <xf numFmtId="0" fontId="33" fillId="0" borderId="0" xfId="0" applyFont="1"/>
    <xf numFmtId="0" fontId="10" fillId="0" borderId="0" xfId="0" applyFont="1"/>
    <xf numFmtId="0" fontId="34" fillId="0" borderId="0" xfId="0" applyFont="1"/>
    <xf numFmtId="3" fontId="7" fillId="0" borderId="0" xfId="8" applyFont="1" applyAlignment="1">
      <alignment horizontal="center" vertical="center" wrapText="1"/>
    </xf>
    <xf numFmtId="3" fontId="7" fillId="0" borderId="5" xfId="8" applyFont="1" applyBorder="1" applyAlignment="1">
      <alignment horizontal="center" vertical="center" wrapText="1"/>
    </xf>
    <xf numFmtId="3" fontId="7" fillId="0" borderId="0" xfId="8" applyFont="1" applyAlignment="1">
      <alignment horizontal="right"/>
    </xf>
    <xf numFmtId="0" fontId="4" fillId="0" borderId="0" xfId="10" applyFont="1"/>
    <xf numFmtId="0" fontId="7" fillId="0" borderId="0" xfId="10" applyFont="1"/>
    <xf numFmtId="38" fontId="7" fillId="0" borderId="0" xfId="10" applyNumberFormat="1" applyFont="1"/>
    <xf numFmtId="38" fontId="38" fillId="0" borderId="0" xfId="10" applyNumberFormat="1" applyFont="1"/>
    <xf numFmtId="0" fontId="38" fillId="0" borderId="0" xfId="10" applyFont="1"/>
    <xf numFmtId="0" fontId="7" fillId="0" borderId="0" xfId="10" applyFont="1" applyAlignment="1">
      <alignment horizontal="left"/>
    </xf>
    <xf numFmtId="0" fontId="10" fillId="7" borderId="0" xfId="12" applyFont="1" applyFill="1"/>
    <xf numFmtId="0" fontId="16" fillId="0" borderId="0" xfId="12" applyFont="1"/>
    <xf numFmtId="0" fontId="10" fillId="0" borderId="0" xfId="12" applyFont="1"/>
    <xf numFmtId="0" fontId="4" fillId="0" borderId="0" xfId="5" applyFont="1"/>
    <xf numFmtId="0" fontId="19" fillId="0" borderId="5" xfId="5" applyFont="1" applyBorder="1"/>
    <xf numFmtId="0" fontId="7" fillId="0" borderId="0" xfId="5" applyFont="1"/>
    <xf numFmtId="0" fontId="12" fillId="0" borderId="0" xfId="5" applyFont="1" applyAlignment="1">
      <alignment horizontal="center"/>
    </xf>
    <xf numFmtId="0" fontId="18" fillId="0" borderId="0" xfId="15"/>
    <xf numFmtId="0" fontId="18" fillId="0" borderId="28" xfId="15" applyBorder="1"/>
    <xf numFmtId="3" fontId="10" fillId="0" borderId="34" xfId="16" applyNumberFormat="1" applyFont="1" applyFill="1" applyBorder="1" applyAlignment="1" applyProtection="1">
      <alignment horizontal="center"/>
    </xf>
    <xf numFmtId="3" fontId="10" fillId="0" borderId="34" xfId="16" applyNumberFormat="1" applyFont="1" applyFill="1" applyBorder="1" applyAlignment="1" applyProtection="1">
      <alignment horizontal="center" vertical="center"/>
    </xf>
    <xf numFmtId="3" fontId="10" fillId="0" borderId="0" xfId="16" applyNumberFormat="1" applyFont="1" applyFill="1" applyBorder="1" applyAlignment="1" applyProtection="1">
      <alignment horizontal="center"/>
    </xf>
    <xf numFmtId="3" fontId="16" fillId="0" borderId="0" xfId="16" applyNumberFormat="1" applyFont="1" applyFill="1" applyBorder="1" applyAlignment="1" applyProtection="1">
      <alignment horizontal="center"/>
    </xf>
    <xf numFmtId="3" fontId="16" fillId="0" borderId="0" xfId="16" quotePrefix="1" applyNumberFormat="1" applyFont="1" applyFill="1" applyBorder="1" applyAlignment="1" applyProtection="1">
      <alignment horizontal="center"/>
    </xf>
    <xf numFmtId="3" fontId="16" fillId="0" borderId="0" xfId="16" quotePrefix="1" applyNumberFormat="1" applyFont="1" applyFill="1" applyBorder="1" applyAlignment="1" applyProtection="1">
      <alignment horizontal="left" vertical="center"/>
    </xf>
    <xf numFmtId="0" fontId="18" fillId="0" borderId="0" xfId="15" applyAlignment="1">
      <alignment horizontal="left" vertical="center"/>
    </xf>
    <xf numFmtId="3" fontId="16" fillId="0" borderId="3" xfId="16" quotePrefix="1" applyNumberFormat="1" applyFont="1" applyFill="1" applyBorder="1" applyAlignment="1" applyProtection="1">
      <alignment horizontal="center"/>
    </xf>
    <xf numFmtId="3" fontId="16" fillId="0" borderId="3" xfId="15" applyNumberFormat="1" applyFont="1" applyBorder="1" applyAlignment="1">
      <alignment horizontal="center"/>
    </xf>
    <xf numFmtId="0" fontId="16" fillId="0" borderId="0" xfId="15" applyFont="1" applyAlignment="1">
      <alignment horizontal="left" vertical="center"/>
    </xf>
    <xf numFmtId="3" fontId="16" fillId="0" borderId="0" xfId="15" applyNumberFormat="1" applyFont="1" applyAlignment="1">
      <alignment horizontal="center"/>
    </xf>
    <xf numFmtId="0" fontId="18" fillId="0" borderId="0" xfId="15" applyAlignment="1">
      <alignment horizontal="center" vertical="center"/>
    </xf>
    <xf numFmtId="0" fontId="16" fillId="0" borderId="0" xfId="15" applyFont="1" applyAlignment="1">
      <alignment horizontal="center"/>
    </xf>
    <xf numFmtId="0" fontId="0" fillId="0" borderId="0" xfId="0"/>
    <xf numFmtId="0" fontId="33" fillId="0" borderId="0" xfId="17"/>
    <xf numFmtId="0" fontId="33" fillId="0" borderId="0" xfId="17" applyAlignment="1">
      <alignment wrapText="1"/>
    </xf>
    <xf numFmtId="0" fontId="7" fillId="0" borderId="0" xfId="9" applyFont="1" applyAlignment="1">
      <alignment wrapText="1"/>
    </xf>
    <xf numFmtId="0" fontId="33" fillId="6" borderId="0" xfId="17" applyFill="1"/>
    <xf numFmtId="0" fontId="7" fillId="0" borderId="0" xfId="19" applyFont="1"/>
    <xf numFmtId="0" fontId="4" fillId="0" borderId="0" xfId="19" applyFont="1"/>
    <xf numFmtId="0" fontId="12" fillId="0" borderId="0" xfId="19" applyFont="1"/>
    <xf numFmtId="0" fontId="12" fillId="0" borderId="28" xfId="19" applyFont="1" applyBorder="1"/>
    <xf numFmtId="0" fontId="12" fillId="0" borderId="0" xfId="19" applyFont="1" applyAlignment="1">
      <alignment horizontal="center"/>
    </xf>
    <xf numFmtId="0" fontId="7" fillId="0" borderId="0" xfId="19" applyFont="1" applyAlignment="1">
      <alignment horizontal="center"/>
    </xf>
    <xf numFmtId="0" fontId="11" fillId="0" borderId="1" xfId="19" applyFont="1" applyBorder="1" applyProtection="1">
      <protection locked="0"/>
    </xf>
    <xf numFmtId="0" fontId="25" fillId="0" borderId="0" xfId="0" applyFont="1"/>
    <xf numFmtId="0" fontId="25" fillId="0" borderId="0" xfId="0" applyFont="1" applyAlignment="1">
      <alignment horizontal="left" vertical="center"/>
    </xf>
    <xf numFmtId="0" fontId="16" fillId="0" borderId="0" xfId="0" applyFont="1" applyAlignment="1">
      <alignment horizontal="center"/>
    </xf>
    <xf numFmtId="0" fontId="25" fillId="0" borderId="0" xfId="0" applyFont="1" applyAlignment="1">
      <alignment horizontal="center"/>
    </xf>
    <xf numFmtId="0" fontId="11" fillId="0" borderId="0" xfId="14" applyFont="1"/>
    <xf numFmtId="0" fontId="12" fillId="0" borderId="5" xfId="14" applyFont="1" applyBorder="1"/>
    <xf numFmtId="0" fontId="12" fillId="0" borderId="10" xfId="14" applyFont="1" applyBorder="1"/>
    <xf numFmtId="0" fontId="12" fillId="0" borderId="0" xfId="14" applyFont="1"/>
    <xf numFmtId="0" fontId="11" fillId="0" borderId="10" xfId="14" applyFont="1" applyBorder="1"/>
    <xf numFmtId="0" fontId="12" fillId="0" borderId="10" xfId="14" applyFont="1" applyBorder="1" applyAlignment="1">
      <alignment horizontal="left" vertical="center"/>
    </xf>
    <xf numFmtId="0" fontId="12" fillId="0" borderId="0" xfId="14" applyFont="1" applyAlignment="1">
      <alignment horizontal="left" vertical="center"/>
    </xf>
    <xf numFmtId="0" fontId="12" fillId="0" borderId="0" xfId="14" applyFont="1" applyAlignment="1">
      <alignment horizontal="left" vertical="center" wrapText="1"/>
    </xf>
    <xf numFmtId="0" fontId="12" fillId="0" borderId="34" xfId="14" applyFont="1" applyBorder="1" applyAlignment="1">
      <alignment horizontal="right"/>
    </xf>
    <xf numFmtId="0" fontId="12" fillId="0" borderId="28" xfId="14" applyFont="1" applyBorder="1" applyAlignment="1">
      <alignment horizontal="right"/>
    </xf>
    <xf numFmtId="0" fontId="16" fillId="0" borderId="0" xfId="14" applyFont="1"/>
    <xf numFmtId="0" fontId="12" fillId="0" borderId="0" xfId="14" applyFont="1" applyProtection="1">
      <protection locked="0"/>
    </xf>
    <xf numFmtId="0" fontId="12" fillId="0" borderId="28" xfId="14" applyFont="1" applyBorder="1"/>
    <xf numFmtId="0" fontId="2" fillId="0" borderId="0" xfId="21"/>
    <xf numFmtId="0" fontId="2" fillId="0" borderId="5" xfId="21" applyBorder="1"/>
    <xf numFmtId="0" fontId="63" fillId="0" borderId="0" xfId="21" applyFont="1"/>
    <xf numFmtId="3" fontId="2" fillId="0" borderId="0" xfId="21" quotePrefix="1" applyNumberFormat="1"/>
    <xf numFmtId="0" fontId="2" fillId="0" borderId="0" xfId="21" quotePrefix="1"/>
    <xf numFmtId="0" fontId="12" fillId="0" borderId="34" xfId="14" applyFont="1" applyBorder="1"/>
    <xf numFmtId="0" fontId="16" fillId="0" borderId="0" xfId="14" applyFont="1" applyAlignment="1">
      <alignment horizontal="center"/>
    </xf>
    <xf numFmtId="3" fontId="12" fillId="0" borderId="8" xfId="14" applyNumberFormat="1" applyFont="1" applyBorder="1" applyAlignment="1">
      <alignment horizontal="center"/>
    </xf>
    <xf numFmtId="3" fontId="12" fillId="0" borderId="10" xfId="14" applyNumberFormat="1" applyFont="1" applyBorder="1" applyAlignment="1">
      <alignment horizontal="center"/>
    </xf>
    <xf numFmtId="0" fontId="33" fillId="0" borderId="0" xfId="14"/>
    <xf numFmtId="0" fontId="34" fillId="0" borderId="0" xfId="14" applyFont="1"/>
    <xf numFmtId="0" fontId="33" fillId="0" borderId="0" xfId="14" applyAlignment="1">
      <alignment horizontal="left" vertical="center" wrapText="1"/>
    </xf>
    <xf numFmtId="0" fontId="12" fillId="0" borderId="19" xfId="14" applyFont="1" applyBorder="1"/>
    <xf numFmtId="3" fontId="12" fillId="0" borderId="19" xfId="14" applyNumberFormat="1" applyFont="1" applyBorder="1"/>
    <xf numFmtId="41" fontId="16" fillId="0" borderId="0" xfId="2" applyNumberFormat="1" applyFont="1" applyFill="1" applyBorder="1" applyAlignment="1">
      <alignment horizontal="center"/>
    </xf>
    <xf numFmtId="41" fontId="16" fillId="0" borderId="0" xfId="2" quotePrefix="1" applyNumberFormat="1" applyFont="1" applyFill="1" applyBorder="1" applyAlignment="1">
      <alignment horizontal="center"/>
    </xf>
    <xf numFmtId="3" fontId="16" fillId="0" borderId="0" xfId="2" quotePrefix="1" applyNumberFormat="1" applyFont="1" applyFill="1" applyBorder="1" applyAlignment="1">
      <alignment horizontal="right"/>
    </xf>
    <xf numFmtId="41" fontId="16" fillId="0" borderId="0" xfId="2" quotePrefix="1" applyNumberFormat="1" applyFont="1" applyFill="1" applyBorder="1" applyAlignment="1">
      <alignment horizontal="right"/>
    </xf>
    <xf numFmtId="3" fontId="16" fillId="0" borderId="0" xfId="2" quotePrefix="1" applyNumberFormat="1" applyFont="1" applyFill="1" applyBorder="1" applyAlignment="1">
      <alignment horizontal="center"/>
    </xf>
    <xf numFmtId="41" fontId="16" fillId="0" borderId="0" xfId="2" quotePrefix="1" applyNumberFormat="1" applyFont="1" applyFill="1" applyBorder="1" applyAlignment="1" applyProtection="1">
      <alignment horizontal="center"/>
      <protection locked="0"/>
    </xf>
    <xf numFmtId="41" fontId="16" fillId="0" borderId="0" xfId="2" quotePrefix="1" applyNumberFormat="1" applyFont="1" applyFill="1" applyBorder="1" applyAlignment="1" applyProtection="1">
      <alignment horizontal="center"/>
    </xf>
    <xf numFmtId="3" fontId="12" fillId="0" borderId="0" xfId="14" applyNumberFormat="1" applyFont="1"/>
    <xf numFmtId="0" fontId="11" fillId="0" borderId="0" xfId="26" applyFont="1"/>
    <xf numFmtId="0" fontId="4" fillId="0" borderId="0" xfId="26" applyFont="1"/>
    <xf numFmtId="0" fontId="12" fillId="0" borderId="0" xfId="26" applyFont="1"/>
    <xf numFmtId="0" fontId="7" fillId="0" borderId="0" xfId="26" applyFont="1"/>
    <xf numFmtId="0" fontId="7" fillId="0" borderId="28" xfId="26" applyFont="1" applyBorder="1"/>
    <xf numFmtId="3" fontId="11" fillId="0" borderId="0" xfId="26" applyNumberFormat="1" applyFont="1"/>
    <xf numFmtId="0" fontId="7" fillId="0" borderId="0" xfId="29" applyFont="1"/>
    <xf numFmtId="0" fontId="7" fillId="0" borderId="5" xfId="29" applyFont="1" applyBorder="1"/>
    <xf numFmtId="0" fontId="7" fillId="0" borderId="34" xfId="29" applyFont="1" applyBorder="1"/>
    <xf numFmtId="0" fontId="4" fillId="0" borderId="0" xfId="29" applyFont="1"/>
    <xf numFmtId="0" fontId="12" fillId="0" borderId="0" xfId="29" applyFont="1" applyAlignment="1">
      <alignment horizontal="center"/>
    </xf>
    <xf numFmtId="0" fontId="2" fillId="0" borderId="0" xfId="29"/>
    <xf numFmtId="0" fontId="16" fillId="0" borderId="0" xfId="29" applyFont="1" applyAlignment="1">
      <alignment horizontal="center"/>
    </xf>
    <xf numFmtId="0" fontId="33" fillId="0" borderId="0" xfId="17" applyAlignment="1">
      <alignment horizontal="left" vertical="center" wrapText="1"/>
    </xf>
    <xf numFmtId="0" fontId="16" fillId="0" borderId="0" xfId="17" applyFont="1"/>
    <xf numFmtId="0" fontId="33" fillId="0" borderId="0" xfId="31"/>
    <xf numFmtId="0" fontId="33" fillId="0" borderId="0" xfId="31" applyAlignment="1">
      <alignment vertical="center"/>
    </xf>
    <xf numFmtId="0" fontId="67" fillId="0" borderId="0" xfId="31" applyFont="1" applyAlignment="1">
      <alignment horizontal="center"/>
    </xf>
    <xf numFmtId="3" fontId="33" fillId="0" borderId="0" xfId="31" applyNumberFormat="1"/>
    <xf numFmtId="3" fontId="12" fillId="0" borderId="10" xfId="14" applyNumberFormat="1" applyFont="1" applyBorder="1"/>
    <xf numFmtId="3" fontId="11" fillId="0" borderId="10" xfId="14" applyNumberFormat="1" applyFont="1" applyBorder="1"/>
    <xf numFmtId="3" fontId="11" fillId="0" borderId="13" xfId="14" applyNumberFormat="1" applyFont="1" applyBorder="1" applyAlignment="1">
      <alignment horizontal="center"/>
    </xf>
    <xf numFmtId="3" fontId="11" fillId="0" borderId="15" xfId="14" applyNumberFormat="1" applyFont="1" applyBorder="1" applyAlignment="1">
      <alignment horizontal="center"/>
    </xf>
    <xf numFmtId="3" fontId="12" fillId="0" borderId="47" xfId="7" applyNumberFormat="1" applyFont="1" applyBorder="1" applyAlignment="1">
      <alignment horizontal="center"/>
    </xf>
    <xf numFmtId="3" fontId="16" fillId="0" borderId="10" xfId="2" quotePrefix="1" applyNumberFormat="1" applyFont="1" applyFill="1" applyBorder="1" applyAlignment="1">
      <alignment horizontal="right"/>
    </xf>
    <xf numFmtId="10" fontId="16" fillId="0" borderId="28" xfId="31" applyNumberFormat="1" applyFont="1" applyBorder="1" applyAlignment="1">
      <alignment horizontal="center" vertical="center"/>
    </xf>
    <xf numFmtId="0" fontId="4" fillId="0" borderId="0" xfId="3" applyFont="1"/>
    <xf numFmtId="3" fontId="7" fillId="0" borderId="0" xfId="3" applyNumberFormat="1" applyFont="1"/>
    <xf numFmtId="0" fontId="7" fillId="0" borderId="0" xfId="3" applyFont="1"/>
    <xf numFmtId="0" fontId="10" fillId="0" borderId="3" xfId="3" applyFont="1" applyBorder="1" applyAlignment="1">
      <alignment horizontal="center"/>
    </xf>
    <xf numFmtId="0" fontId="7" fillId="0" borderId="5" xfId="3" applyFont="1" applyBorder="1"/>
    <xf numFmtId="0" fontId="11" fillId="0" borderId="50" xfId="3" applyFont="1" applyBorder="1" applyAlignment="1">
      <alignment horizontal="left"/>
    </xf>
    <xf numFmtId="3" fontId="12" fillId="0" borderId="0" xfId="3" applyNumberFormat="1" applyFont="1"/>
    <xf numFmtId="3" fontId="12" fillId="0" borderId="6" xfId="3" applyNumberFormat="1" applyFont="1" applyBorder="1"/>
    <xf numFmtId="3" fontId="7" fillId="0" borderId="6" xfId="3" applyNumberFormat="1" applyFont="1" applyBorder="1"/>
    <xf numFmtId="3" fontId="7" fillId="0" borderId="20" xfId="3" applyNumberFormat="1" applyFont="1" applyBorder="1"/>
    <xf numFmtId="0" fontId="11" fillId="0" borderId="50" xfId="3" applyFont="1" applyBorder="1"/>
    <xf numFmtId="38" fontId="10" fillId="0" borderId="7" xfId="3" applyNumberFormat="1" applyFont="1" applyBorder="1" applyAlignment="1">
      <alignment horizontal="right"/>
    </xf>
    <xf numFmtId="38" fontId="10" fillId="0" borderId="8" xfId="3" applyNumberFormat="1" applyFont="1" applyBorder="1" applyAlignment="1">
      <alignment horizontal="right"/>
    </xf>
    <xf numFmtId="38" fontId="10" fillId="0" borderId="9" xfId="3" applyNumberFormat="1" applyFont="1" applyBorder="1"/>
    <xf numFmtId="3" fontId="10" fillId="0" borderId="9" xfId="3" applyNumberFormat="1" applyFont="1" applyBorder="1"/>
    <xf numFmtId="3" fontId="10" fillId="0" borderId="8" xfId="3" applyNumberFormat="1" applyFont="1" applyBorder="1"/>
    <xf numFmtId="3" fontId="10" fillId="0" borderId="10" xfId="3" applyNumberFormat="1" applyFont="1" applyBorder="1"/>
    <xf numFmtId="3" fontId="4" fillId="0" borderId="0" xfId="3" applyNumberFormat="1" applyFont="1"/>
    <xf numFmtId="0" fontId="12" fillId="0" borderId="50" xfId="3" applyFont="1" applyBorder="1" applyAlignment="1">
      <alignment horizontal="left" indent="1"/>
    </xf>
    <xf numFmtId="3" fontId="16" fillId="0" borderId="7" xfId="3" applyNumberFormat="1" applyFont="1" applyBorder="1"/>
    <xf numFmtId="3" fontId="16" fillId="0" borderId="8" xfId="3" applyNumberFormat="1" applyFont="1" applyBorder="1"/>
    <xf numFmtId="3" fontId="16" fillId="0" borderId="9" xfId="3" applyNumberFormat="1" applyFont="1" applyBorder="1"/>
    <xf numFmtId="3" fontId="12" fillId="0" borderId="9" xfId="3" applyNumberFormat="1" applyFont="1" applyBorder="1"/>
    <xf numFmtId="3" fontId="12" fillId="0" borderId="8" xfId="3" applyNumberFormat="1" applyFont="1" applyBorder="1"/>
    <xf numFmtId="3" fontId="65" fillId="0" borderId="8" xfId="0" applyNumberFormat="1" applyFont="1" applyBorder="1"/>
    <xf numFmtId="3" fontId="12" fillId="0" borderId="10" xfId="3" applyNumberFormat="1" applyFont="1" applyBorder="1"/>
    <xf numFmtId="0" fontId="65" fillId="0" borderId="8" xfId="0" applyFont="1" applyBorder="1"/>
    <xf numFmtId="3" fontId="16" fillId="0" borderId="0" xfId="3" applyNumberFormat="1" applyFont="1"/>
    <xf numFmtId="0" fontId="12" fillId="0" borderId="50" xfId="3" applyFont="1" applyBorder="1"/>
    <xf numFmtId="0" fontId="16" fillId="0" borderId="0" xfId="3" applyFont="1"/>
    <xf numFmtId="0" fontId="12" fillId="0" borderId="8" xfId="3" applyFont="1" applyBorder="1"/>
    <xf numFmtId="0" fontId="7" fillId="0" borderId="8" xfId="3" applyFont="1" applyBorder="1"/>
    <xf numFmtId="3" fontId="10" fillId="0" borderId="7" xfId="3" applyNumberFormat="1" applyFont="1" applyBorder="1"/>
    <xf numFmtId="3" fontId="11" fillId="0" borderId="9" xfId="3" applyNumberFormat="1" applyFont="1" applyBorder="1"/>
    <xf numFmtId="3" fontId="11" fillId="0" borderId="8" xfId="3" applyNumberFormat="1" applyFont="1" applyBorder="1"/>
    <xf numFmtId="3" fontId="68" fillId="0" borderId="8" xfId="0" applyNumberFormat="1" applyFont="1" applyBorder="1"/>
    <xf numFmtId="3" fontId="11" fillId="0" borderId="10" xfId="3" applyNumberFormat="1" applyFont="1" applyBorder="1"/>
    <xf numFmtId="0" fontId="12" fillId="0" borderId="0" xfId="3" applyFont="1"/>
    <xf numFmtId="0" fontId="11" fillId="0" borderId="7" xfId="3" applyFont="1" applyBorder="1"/>
    <xf numFmtId="0" fontId="11" fillId="0" borderId="8" xfId="3" applyFont="1" applyBorder="1"/>
    <xf numFmtId="0" fontId="11" fillId="0" borderId="9" xfId="3" applyFont="1" applyBorder="1"/>
    <xf numFmtId="0" fontId="68" fillId="0" borderId="8" xfId="0" applyFont="1" applyBorder="1"/>
    <xf numFmtId="3" fontId="12" fillId="0" borderId="7" xfId="3" applyNumberFormat="1" applyFont="1" applyBorder="1"/>
    <xf numFmtId="0" fontId="11" fillId="0" borderId="0" xfId="3" applyFont="1"/>
    <xf numFmtId="3" fontId="11" fillId="0" borderId="0" xfId="3" applyNumberFormat="1" applyFont="1"/>
    <xf numFmtId="38" fontId="11" fillId="0" borderId="7" xfId="3" applyNumberFormat="1" applyFont="1" applyBorder="1" applyAlignment="1">
      <alignment horizontal="right"/>
    </xf>
    <xf numFmtId="38" fontId="11" fillId="0" borderId="8" xfId="3" applyNumberFormat="1" applyFont="1" applyBorder="1" applyAlignment="1">
      <alignment horizontal="right"/>
    </xf>
    <xf numFmtId="38" fontId="11" fillId="0" borderId="9" xfId="3" applyNumberFormat="1" applyFont="1" applyBorder="1" applyAlignment="1">
      <alignment horizontal="right"/>
    </xf>
    <xf numFmtId="3" fontId="10" fillId="0" borderId="10" xfId="4" applyNumberFormat="1" applyFont="1" applyFill="1" applyBorder="1" applyAlignment="1" applyProtection="1">
      <alignment horizontal="right"/>
    </xf>
    <xf numFmtId="3" fontId="11" fillId="0" borderId="7" xfId="3" applyNumberFormat="1" applyFont="1" applyBorder="1"/>
    <xf numFmtId="3" fontId="10" fillId="0" borderId="8" xfId="5" applyNumberFormat="1" applyFont="1" applyBorder="1" applyAlignment="1">
      <alignment horizontal="center"/>
    </xf>
    <xf numFmtId="3" fontId="10" fillId="0" borderId="8" xfId="5" applyNumberFormat="1" applyFont="1" applyBorder="1" applyAlignment="1">
      <alignment horizontal="right"/>
    </xf>
    <xf numFmtId="3" fontId="11" fillId="0" borderId="8" xfId="3" applyNumberFormat="1" applyFont="1" applyBorder="1" applyAlignment="1">
      <alignment horizontal="right"/>
    </xf>
    <xf numFmtId="0" fontId="68" fillId="0" borderId="8" xfId="0" quotePrefix="1" applyFont="1" applyBorder="1"/>
    <xf numFmtId="0" fontId="69" fillId="0" borderId="8" xfId="0" applyFont="1" applyBorder="1"/>
    <xf numFmtId="0" fontId="4" fillId="0" borderId="8" xfId="3" applyFont="1" applyBorder="1"/>
    <xf numFmtId="0" fontId="16" fillId="0" borderId="50" xfId="3" applyFont="1" applyBorder="1"/>
    <xf numFmtId="0" fontId="2" fillId="0" borderId="8" xfId="0" applyFont="1" applyBorder="1"/>
    <xf numFmtId="3" fontId="16" fillId="0" borderId="10" xfId="3" applyNumberFormat="1" applyFont="1" applyBorder="1"/>
    <xf numFmtId="0" fontId="12" fillId="0" borderId="7" xfId="3" applyFont="1" applyBorder="1"/>
    <xf numFmtId="0" fontId="12" fillId="0" borderId="9" xfId="3" applyFont="1" applyBorder="1"/>
    <xf numFmtId="164" fontId="12" fillId="0" borderId="9" xfId="3" applyNumberFormat="1" applyFont="1" applyBorder="1"/>
    <xf numFmtId="164" fontId="16" fillId="0" borderId="8" xfId="3" applyNumberFormat="1" applyFont="1" applyBorder="1"/>
    <xf numFmtId="164" fontId="12" fillId="0" borderId="8" xfId="3" applyNumberFormat="1" applyFont="1" applyBorder="1"/>
    <xf numFmtId="0" fontId="16" fillId="0" borderId="8" xfId="0" applyFont="1" applyBorder="1"/>
    <xf numFmtId="164" fontId="12" fillId="0" borderId="10" xfId="3" applyNumberFormat="1" applyFont="1" applyBorder="1"/>
    <xf numFmtId="0" fontId="16" fillId="0" borderId="50" xfId="3" applyFont="1" applyBorder="1" applyAlignment="1">
      <alignment wrapText="1"/>
    </xf>
    <xf numFmtId="0" fontId="16" fillId="0" borderId="50" xfId="3" applyFont="1" applyBorder="1" applyAlignment="1">
      <alignment horizontal="left" wrapText="1"/>
    </xf>
    <xf numFmtId="3" fontId="16" fillId="0" borderId="8" xfId="0" applyNumberFormat="1" applyFont="1" applyBorder="1"/>
    <xf numFmtId="0" fontId="19" fillId="0" borderId="0" xfId="3" applyFont="1"/>
    <xf numFmtId="0" fontId="12" fillId="0" borderId="51" xfId="3" applyFont="1" applyBorder="1"/>
    <xf numFmtId="3" fontId="16" fillId="0" borderId="12" xfId="3" applyNumberFormat="1" applyFont="1" applyBorder="1"/>
    <xf numFmtId="3" fontId="16" fillId="0" borderId="13" xfId="3" applyNumberFormat="1" applyFont="1" applyBorder="1"/>
    <xf numFmtId="3" fontId="16" fillId="0" borderId="14" xfId="3" applyNumberFormat="1" applyFont="1" applyBorder="1"/>
    <xf numFmtId="3" fontId="12" fillId="0" borderId="13" xfId="3" applyNumberFormat="1" applyFont="1" applyBorder="1"/>
    <xf numFmtId="3" fontId="16" fillId="0" borderId="9" xfId="5" quotePrefix="1" applyNumberFormat="1" applyFont="1" applyBorder="1" applyAlignment="1">
      <alignment horizontal="left" vertical="center"/>
    </xf>
    <xf numFmtId="3" fontId="16" fillId="0" borderId="0" xfId="3" applyNumberFormat="1" applyFont="1" applyAlignment="1">
      <alignment horizontal="left" vertical="center"/>
    </xf>
    <xf numFmtId="0" fontId="16" fillId="0" borderId="0" xfId="3" applyFont="1" applyAlignment="1">
      <alignment horizontal="left" vertical="center"/>
    </xf>
    <xf numFmtId="0" fontId="19" fillId="0" borderId="10" xfId="3" applyFont="1" applyBorder="1" applyAlignment="1">
      <alignment horizontal="left" vertical="center"/>
    </xf>
    <xf numFmtId="0" fontId="15" fillId="2" borderId="1" xfId="3" applyFont="1" applyFill="1" applyBorder="1" applyAlignment="1">
      <alignment horizontal="left" vertical="center"/>
    </xf>
    <xf numFmtId="0" fontId="12" fillId="2" borderId="0" xfId="3" applyFont="1" applyFill="1" applyAlignment="1">
      <alignment horizontal="left" vertical="center"/>
    </xf>
    <xf numFmtId="0" fontId="16" fillId="2" borderId="0" xfId="3" applyFont="1" applyFill="1" applyAlignment="1">
      <alignment horizontal="left" vertical="center"/>
    </xf>
    <xf numFmtId="0" fontId="19" fillId="2" borderId="10" xfId="3" applyFont="1" applyFill="1" applyBorder="1" applyAlignment="1">
      <alignment horizontal="left" vertical="center"/>
    </xf>
    <xf numFmtId="0" fontId="15" fillId="0" borderId="1" xfId="3" applyFont="1" applyBorder="1" applyAlignment="1">
      <alignment horizontal="left" vertical="center"/>
    </xf>
    <xf numFmtId="0" fontId="12" fillId="0" borderId="0" xfId="3" applyFont="1" applyAlignment="1">
      <alignment horizontal="left" vertical="center"/>
    </xf>
    <xf numFmtId="0" fontId="13" fillId="0" borderId="0" xfId="0" applyFont="1" applyAlignment="1">
      <alignment horizontal="left" vertical="center"/>
    </xf>
    <xf numFmtId="0" fontId="7" fillId="0" borderId="10" xfId="3" applyFont="1" applyBorder="1" applyAlignment="1">
      <alignment horizontal="left" vertical="center"/>
    </xf>
    <xf numFmtId="0" fontId="11" fillId="0" borderId="0" xfId="6" applyFont="1"/>
    <xf numFmtId="0" fontId="4" fillId="0" borderId="0" xfId="6" applyFont="1"/>
    <xf numFmtId="0" fontId="7" fillId="0" borderId="0" xfId="6" applyFont="1"/>
    <xf numFmtId="0" fontId="10" fillId="0" borderId="21" xfId="6" applyFont="1" applyBorder="1" applyAlignment="1">
      <alignment horizontal="center"/>
    </xf>
    <xf numFmtId="0" fontId="10" fillId="0" borderId="22" xfId="6" applyFont="1" applyBorder="1" applyAlignment="1">
      <alignment horizontal="center"/>
    </xf>
    <xf numFmtId="0" fontId="10" fillId="0" borderId="23" xfId="6" applyFont="1" applyBorder="1" applyAlignment="1">
      <alignment horizontal="center"/>
    </xf>
    <xf numFmtId="0" fontId="7" fillId="0" borderId="5" xfId="6" applyFont="1" applyBorder="1"/>
    <xf numFmtId="0" fontId="12" fillId="0" borderId="24" xfId="6" applyFont="1" applyBorder="1" applyAlignment="1">
      <alignment horizontal="center"/>
    </xf>
    <xf numFmtId="38" fontId="12" fillId="0" borderId="13" xfId="6" applyNumberFormat="1" applyFont="1" applyBorder="1" applyAlignment="1">
      <alignment horizontal="center"/>
    </xf>
    <xf numFmtId="38" fontId="12" fillId="0" borderId="13" xfId="6" applyNumberFormat="1" applyFont="1" applyBorder="1" applyAlignment="1">
      <alignment horizontal="right"/>
    </xf>
    <xf numFmtId="38" fontId="12" fillId="0" borderId="15" xfId="6" applyNumberFormat="1" applyFont="1" applyBorder="1" applyAlignment="1">
      <alignment horizontal="center"/>
    </xf>
    <xf numFmtId="0" fontId="12" fillId="0" borderId="25" xfId="6" applyFont="1" applyBorder="1" applyAlignment="1">
      <alignment horizontal="center"/>
    </xf>
    <xf numFmtId="38" fontId="12" fillId="0" borderId="26" xfId="6" applyNumberFormat="1" applyFont="1" applyBorder="1" applyAlignment="1">
      <alignment horizontal="center"/>
    </xf>
    <xf numFmtId="38" fontId="12" fillId="0" borderId="26" xfId="6" applyNumberFormat="1" applyFont="1" applyBorder="1" applyAlignment="1">
      <alignment horizontal="right"/>
    </xf>
    <xf numFmtId="38" fontId="12" fillId="0" borderId="27" xfId="6" applyNumberFormat="1" applyFont="1" applyBorder="1" applyAlignment="1">
      <alignment horizontal="center"/>
    </xf>
    <xf numFmtId="0" fontId="22" fillId="0" borderId="0" xfId="3" applyFont="1" applyAlignment="1">
      <alignment horizontal="left"/>
    </xf>
    <xf numFmtId="0" fontId="7" fillId="0" borderId="28" xfId="6" applyFont="1" applyBorder="1"/>
    <xf numFmtId="0" fontId="12" fillId="0" borderId="0" xfId="6" applyFont="1"/>
    <xf numFmtId="38" fontId="7" fillId="0" borderId="0" xfId="6" applyNumberFormat="1" applyFont="1"/>
    <xf numFmtId="3" fontId="12" fillId="0" borderId="26" xfId="3" applyNumberFormat="1" applyFont="1" applyBorder="1" applyAlignment="1">
      <alignment horizontal="center"/>
    </xf>
    <xf numFmtId="3" fontId="16" fillId="0" borderId="26" xfId="3" applyNumberFormat="1" applyFont="1" applyBorder="1" applyAlignment="1">
      <alignment horizontal="center"/>
    </xf>
    <xf numFmtId="3" fontId="16" fillId="0" borderId="26" xfId="6" applyNumberFormat="1" applyFont="1" applyBorder="1" applyAlignment="1">
      <alignment horizontal="center"/>
    </xf>
    <xf numFmtId="0" fontId="23" fillId="0" borderId="0" xfId="6" applyFont="1"/>
    <xf numFmtId="0" fontId="16" fillId="0" borderId="25" xfId="6" applyFont="1" applyBorder="1" applyAlignment="1">
      <alignment horizontal="center"/>
    </xf>
    <xf numFmtId="0" fontId="19" fillId="0" borderId="0" xfId="6" applyFont="1"/>
    <xf numFmtId="0" fontId="12" fillId="2" borderId="25" xfId="6" applyFont="1" applyFill="1" applyBorder="1" applyAlignment="1">
      <alignment horizontal="center"/>
    </xf>
    <xf numFmtId="3" fontId="16" fillId="2" borderId="26" xfId="3" applyNumberFormat="1" applyFont="1" applyFill="1" applyBorder="1" applyAlignment="1">
      <alignment horizontal="center"/>
    </xf>
    <xf numFmtId="0" fontId="24" fillId="2" borderId="0" xfId="6" applyFont="1" applyFill="1"/>
    <xf numFmtId="0" fontId="7" fillId="2" borderId="0" xfId="6" applyFont="1" applyFill="1"/>
    <xf numFmtId="0" fontId="12" fillId="0" borderId="29" xfId="6" applyFont="1" applyBorder="1" applyAlignment="1">
      <alignment horizontal="center"/>
    </xf>
    <xf numFmtId="3" fontId="16" fillId="0" borderId="8" xfId="3" applyNumberFormat="1" applyFont="1" applyBorder="1" applyAlignment="1">
      <alignment horizontal="center"/>
    </xf>
    <xf numFmtId="3" fontId="16" fillId="0" borderId="8" xfId="6" applyNumberFormat="1" applyFont="1" applyBorder="1" applyAlignment="1">
      <alignment horizontal="center"/>
    </xf>
    <xf numFmtId="0" fontId="25" fillId="0" borderId="16" xfId="0" applyFont="1" applyBorder="1" applyAlignment="1">
      <alignment vertical="center"/>
    </xf>
    <xf numFmtId="0" fontId="7" fillId="0" borderId="3" xfId="6" applyFont="1" applyBorder="1"/>
    <xf numFmtId="0" fontId="7" fillId="0" borderId="17" xfId="6" applyFont="1" applyBorder="1"/>
    <xf numFmtId="0" fontId="4" fillId="0" borderId="0" xfId="7" applyFont="1" applyAlignment="1">
      <alignment horizontal="centerContinuous"/>
    </xf>
    <xf numFmtId="0" fontId="4" fillId="0" borderId="0" xfId="7" applyFont="1"/>
    <xf numFmtId="0" fontId="7" fillId="0" borderId="0" xfId="7" applyFont="1" applyAlignment="1">
      <alignment horizontal="centerContinuous"/>
    </xf>
    <xf numFmtId="0" fontId="10" fillId="0" borderId="21" xfId="7" applyFont="1" applyBorder="1" applyAlignment="1">
      <alignment horizontal="center" wrapText="1"/>
    </xf>
    <xf numFmtId="0" fontId="10" fillId="0" borderId="22" xfId="7" applyFont="1" applyBorder="1" applyAlignment="1">
      <alignment horizontal="center" wrapText="1"/>
    </xf>
    <xf numFmtId="0" fontId="10" fillId="0" borderId="23" xfId="7" applyFont="1" applyBorder="1" applyAlignment="1">
      <alignment horizontal="center" wrapText="1"/>
    </xf>
    <xf numFmtId="0" fontId="19" fillId="0" borderId="0" xfId="7" applyFont="1"/>
    <xf numFmtId="0" fontId="19" fillId="0" borderId="0" xfId="7" applyFont="1" applyProtection="1">
      <protection locked="0"/>
    </xf>
    <xf numFmtId="0" fontId="12" fillId="0" borderId="24" xfId="7" applyFont="1" applyBorder="1" applyAlignment="1">
      <alignment horizontal="center" wrapText="1"/>
    </xf>
    <xf numFmtId="38" fontId="12" fillId="0" borderId="13" xfId="7" applyNumberFormat="1" applyFont="1" applyBorder="1" applyAlignment="1">
      <alignment horizontal="center"/>
    </xf>
    <xf numFmtId="38" fontId="12" fillId="0" borderId="15" xfId="7" applyNumberFormat="1" applyFont="1" applyBorder="1" applyAlignment="1">
      <alignment horizontal="center"/>
    </xf>
    <xf numFmtId="0" fontId="12" fillId="0" borderId="25" xfId="7" applyFont="1" applyBorder="1" applyAlignment="1">
      <alignment horizontal="center" wrapText="1"/>
    </xf>
    <xf numFmtId="38" fontId="12" fillId="0" borderId="26" xfId="7" applyNumberFormat="1" applyFont="1" applyBorder="1" applyAlignment="1">
      <alignment horizontal="center"/>
    </xf>
    <xf numFmtId="38" fontId="12" fillId="0" borderId="27" xfId="7" applyNumberFormat="1" applyFont="1" applyBorder="1" applyAlignment="1">
      <alignment horizontal="center"/>
    </xf>
    <xf numFmtId="3" fontId="12" fillId="0" borderId="27" xfId="7" applyNumberFormat="1" applyFont="1" applyBorder="1" applyAlignment="1">
      <alignment horizontal="center"/>
    </xf>
    <xf numFmtId="0" fontId="16" fillId="0" borderId="25" xfId="7" applyFont="1" applyBorder="1" applyAlignment="1">
      <alignment horizontal="center"/>
    </xf>
    <xf numFmtId="38" fontId="16" fillId="0" borderId="26" xfId="7" applyNumberFormat="1" applyFont="1" applyBorder="1" applyAlignment="1">
      <alignment horizontal="center"/>
    </xf>
    <xf numFmtId="3" fontId="16" fillId="0" borderId="27" xfId="7" applyNumberFormat="1" applyFont="1" applyBorder="1" applyAlignment="1">
      <alignment horizontal="center"/>
    </xf>
    <xf numFmtId="0" fontId="12" fillId="0" borderId="25" xfId="7" applyFont="1" applyBorder="1" applyAlignment="1">
      <alignment horizontal="center"/>
    </xf>
    <xf numFmtId="38" fontId="16" fillId="0" borderId="26" xfId="7" applyNumberFormat="1" applyFont="1" applyBorder="1" applyAlignment="1" applyProtection="1">
      <alignment horizontal="center"/>
      <protection locked="0"/>
    </xf>
    <xf numFmtId="3" fontId="16" fillId="0" borderId="27" xfId="7" applyNumberFormat="1" applyFont="1" applyBorder="1" applyAlignment="1" applyProtection="1">
      <alignment horizontal="center"/>
      <protection locked="0"/>
    </xf>
    <xf numFmtId="3" fontId="16" fillId="0" borderId="47" xfId="7" applyNumberFormat="1" applyFont="1" applyBorder="1" applyAlignment="1" applyProtection="1">
      <alignment horizontal="center"/>
      <protection locked="0"/>
    </xf>
    <xf numFmtId="0" fontId="16" fillId="0" borderId="29" xfId="7" applyFont="1" applyBorder="1" applyAlignment="1">
      <alignment horizontal="center"/>
    </xf>
    <xf numFmtId="38" fontId="7" fillId="0" borderId="0" xfId="7" applyNumberFormat="1" applyFont="1"/>
    <xf numFmtId="0" fontId="16" fillId="0" borderId="26" xfId="7" applyFont="1" applyBorder="1" applyAlignment="1">
      <alignment horizontal="center"/>
    </xf>
    <xf numFmtId="0" fontId="10" fillId="0" borderId="26" xfId="7" applyFont="1" applyBorder="1" applyAlignment="1">
      <alignment horizontal="center"/>
    </xf>
    <xf numFmtId="3" fontId="11" fillId="0" borderId="27" xfId="7" applyNumberFormat="1" applyFont="1" applyBorder="1" applyAlignment="1">
      <alignment horizontal="center"/>
    </xf>
    <xf numFmtId="0" fontId="12" fillId="0" borderId="0" xfId="7" applyFont="1" applyAlignment="1">
      <alignment horizontal="left"/>
    </xf>
    <xf numFmtId="0" fontId="28" fillId="0" borderId="0" xfId="7" applyFont="1"/>
    <xf numFmtId="0" fontId="12" fillId="0" borderId="0" xfId="7" applyFont="1"/>
    <xf numFmtId="0" fontId="7" fillId="0" borderId="0" xfId="7" applyFont="1" applyAlignment="1">
      <alignment horizontal="left" wrapText="1"/>
    </xf>
    <xf numFmtId="166" fontId="10" fillId="0" borderId="21" xfId="0" applyNumberFormat="1" applyFont="1" applyBorder="1" applyAlignment="1">
      <alignment horizontal="left" wrapText="1"/>
    </xf>
    <xf numFmtId="166" fontId="10" fillId="0" borderId="22" xfId="0" applyNumberFormat="1" applyFont="1" applyBorder="1" applyAlignment="1">
      <alignment horizontal="center" wrapText="1"/>
    </xf>
    <xf numFmtId="166" fontId="10" fillId="0" borderId="23" xfId="0" applyNumberFormat="1" applyFont="1" applyBorder="1" applyAlignment="1">
      <alignment horizontal="center" wrapText="1"/>
    </xf>
    <xf numFmtId="0" fontId="10" fillId="0" borderId="24" xfId="0" applyFont="1" applyBorder="1"/>
    <xf numFmtId="166" fontId="10" fillId="0" borderId="13" xfId="0" applyNumberFormat="1" applyFont="1" applyBorder="1" applyAlignment="1" applyProtection="1">
      <alignment horizontal="center"/>
      <protection locked="0"/>
    </xf>
    <xf numFmtId="0" fontId="16" fillId="0" borderId="25" xfId="0" applyFont="1" applyBorder="1"/>
    <xf numFmtId="166" fontId="16" fillId="0" borderId="26" xfId="0" applyNumberFormat="1" applyFont="1" applyBorder="1" applyAlignment="1" applyProtection="1">
      <alignment horizontal="center"/>
      <protection locked="0"/>
    </xf>
    <xf numFmtId="166" fontId="16" fillId="0" borderId="27" xfId="0" applyNumberFormat="1" applyFont="1" applyBorder="1" applyAlignment="1">
      <alignment horizontal="center"/>
    </xf>
    <xf numFmtId="166" fontId="16" fillId="0" borderId="27" xfId="0" applyNumberFormat="1" applyFont="1" applyBorder="1" applyAlignment="1" applyProtection="1">
      <alignment horizontal="center"/>
      <protection locked="0"/>
    </xf>
    <xf numFmtId="0" fontId="16" fillId="0" borderId="25" xfId="0" applyFont="1" applyBorder="1" applyAlignment="1">
      <alignment wrapText="1"/>
    </xf>
    <xf numFmtId="0" fontId="16" fillId="0" borderId="25" xfId="0" applyFont="1" applyBorder="1" applyAlignment="1">
      <alignment horizontal="left" wrapText="1"/>
    </xf>
    <xf numFmtId="166" fontId="37" fillId="0" borderId="0" xfId="0" applyNumberFormat="1" applyFont="1" applyAlignment="1" applyProtection="1">
      <alignment horizontal="center"/>
      <protection locked="0"/>
    </xf>
    <xf numFmtId="0" fontId="10" fillId="0" borderId="0" xfId="0" applyFont="1" applyAlignment="1">
      <alignment horizontal="left"/>
    </xf>
    <xf numFmtId="166" fontId="37" fillId="0" borderId="0" xfId="0" applyNumberFormat="1" applyFont="1" applyAlignment="1">
      <alignment horizontal="right"/>
    </xf>
    <xf numFmtId="3" fontId="4" fillId="0" borderId="0" xfId="8" applyFont="1"/>
    <xf numFmtId="3" fontId="38" fillId="0" borderId="0" xfId="8" applyFont="1"/>
    <xf numFmtId="3" fontId="7" fillId="0" borderId="0" xfId="8" applyFont="1"/>
    <xf numFmtId="3" fontId="10" fillId="0" borderId="30" xfId="8" applyFont="1" applyBorder="1" applyAlignment="1">
      <alignment horizontal="center" vertical="center" wrapText="1"/>
    </xf>
    <xf numFmtId="3" fontId="10" fillId="0" borderId="28" xfId="8" applyFont="1" applyBorder="1" applyAlignment="1">
      <alignment horizontal="center" vertical="center" wrapText="1"/>
    </xf>
    <xf numFmtId="3" fontId="10" fillId="0" borderId="31" xfId="8" applyFont="1" applyBorder="1" applyAlignment="1">
      <alignment horizontal="center" vertical="center" wrapText="1"/>
    </xf>
    <xf numFmtId="3" fontId="11" fillId="0" borderId="1" xfId="8" applyFont="1" applyBorder="1"/>
    <xf numFmtId="38" fontId="10" fillId="0" borderId="10" xfId="8" applyNumberFormat="1" applyFont="1" applyBorder="1" applyAlignment="1">
      <alignment horizontal="right"/>
    </xf>
    <xf numFmtId="3" fontId="12" fillId="0" borderId="1" xfId="8" applyFont="1" applyBorder="1" applyAlignment="1">
      <alignment horizontal="centerContinuous"/>
    </xf>
    <xf numFmtId="38" fontId="16" fillId="0" borderId="10" xfId="8" applyNumberFormat="1" applyFont="1" applyBorder="1" applyAlignment="1">
      <alignment horizontal="right" wrapText="1"/>
    </xf>
    <xf numFmtId="3" fontId="7" fillId="0" borderId="0" xfId="8" applyFont="1" applyAlignment="1">
      <alignment horizontal="center"/>
    </xf>
    <xf numFmtId="3" fontId="12" fillId="0" borderId="1" xfId="8" applyFont="1" applyBorder="1"/>
    <xf numFmtId="38" fontId="16" fillId="0" borderId="10" xfId="8" applyNumberFormat="1" applyFont="1" applyBorder="1" applyAlignment="1">
      <alignment horizontal="right"/>
    </xf>
    <xf numFmtId="38" fontId="39" fillId="0" borderId="10" xfId="8" applyNumberFormat="1" applyFont="1" applyBorder="1" applyAlignment="1">
      <alignment horizontal="right"/>
    </xf>
    <xf numFmtId="41" fontId="16" fillId="0" borderId="10" xfId="9" quotePrefix="1" applyNumberFormat="1" applyFont="1" applyBorder="1" applyAlignment="1" applyProtection="1">
      <alignment horizontal="right"/>
      <protection locked="0"/>
    </xf>
    <xf numFmtId="38" fontId="16" fillId="0" borderId="28" xfId="8" applyNumberFormat="1" applyFont="1" applyBorder="1" applyAlignment="1" applyProtection="1">
      <alignment horizontal="right"/>
      <protection locked="0"/>
    </xf>
    <xf numFmtId="41" fontId="16" fillId="0" borderId="28" xfId="8" quotePrefix="1" applyNumberFormat="1" applyFont="1" applyBorder="1" applyAlignment="1" applyProtection="1">
      <alignment horizontal="right"/>
      <protection locked="0"/>
    </xf>
    <xf numFmtId="38" fontId="16" fillId="0" borderId="31" xfId="8" applyNumberFormat="1" applyFont="1" applyBorder="1" applyAlignment="1">
      <alignment horizontal="right"/>
    </xf>
    <xf numFmtId="3" fontId="70" fillId="0" borderId="16" xfId="8" applyFont="1" applyBorder="1"/>
    <xf numFmtId="0" fontId="12" fillId="0" borderId="1" xfId="10" applyFont="1" applyBorder="1" applyAlignment="1">
      <alignment horizontal="left"/>
    </xf>
    <xf numFmtId="3" fontId="12" fillId="0" borderId="10" xfId="10" applyNumberFormat="1" applyFont="1" applyBorder="1" applyAlignment="1">
      <alignment horizontal="right"/>
    </xf>
    <xf numFmtId="3" fontId="12" fillId="0" borderId="10" xfId="10" applyNumberFormat="1" applyFont="1" applyBorder="1"/>
    <xf numFmtId="38" fontId="12" fillId="0" borderId="10" xfId="10" applyNumberFormat="1" applyFont="1" applyBorder="1"/>
    <xf numFmtId="0" fontId="12" fillId="0" borderId="1" xfId="10" applyFont="1" applyBorder="1" applyAlignment="1">
      <alignment horizontal="center"/>
    </xf>
    <xf numFmtId="38" fontId="16" fillId="0" borderId="10" xfId="10" applyNumberFormat="1" applyFont="1" applyBorder="1" applyAlignment="1">
      <alignment horizontal="center"/>
    </xf>
    <xf numFmtId="38" fontId="12" fillId="0" borderId="10" xfId="10" applyNumberFormat="1" applyFont="1" applyBorder="1" applyAlignment="1">
      <alignment horizontal="center"/>
    </xf>
    <xf numFmtId="0" fontId="16" fillId="0" borderId="1" xfId="10" applyFont="1" applyBorder="1" applyAlignment="1">
      <alignment horizontal="center"/>
    </xf>
    <xf numFmtId="0" fontId="7" fillId="0" borderId="0" xfId="11" applyFont="1"/>
    <xf numFmtId="38" fontId="19" fillId="0" borderId="0" xfId="10" applyNumberFormat="1" applyFont="1"/>
    <xf numFmtId="0" fontId="19" fillId="0" borderId="0" xfId="10" applyFont="1"/>
    <xf numFmtId="0" fontId="19" fillId="5" borderId="0" xfId="10" applyFont="1" applyFill="1"/>
    <xf numFmtId="0" fontId="45" fillId="0" borderId="0" xfId="10" applyFont="1" applyAlignment="1">
      <alignment horizontal="left"/>
    </xf>
    <xf numFmtId="0" fontId="10" fillId="0" borderId="1" xfId="12" applyFont="1" applyBorder="1"/>
    <xf numFmtId="38" fontId="10" fillId="0" borderId="1" xfId="12" applyNumberFormat="1" applyFont="1" applyBorder="1"/>
    <xf numFmtId="38" fontId="16" fillId="0" borderId="34" xfId="12" applyNumberFormat="1" applyFont="1" applyBorder="1" applyAlignment="1" applyProtection="1">
      <alignment horizontal="right"/>
      <protection locked="0"/>
    </xf>
    <xf numFmtId="3" fontId="16" fillId="0" borderId="34" xfId="12" applyNumberFormat="1" applyFont="1" applyBorder="1" applyAlignment="1">
      <alignment horizontal="center"/>
    </xf>
    <xf numFmtId="0" fontId="16" fillId="0" borderId="10" xfId="12" applyFont="1" applyBorder="1" applyAlignment="1">
      <alignment horizontal="center"/>
    </xf>
    <xf numFmtId="38" fontId="16" fillId="0" borderId="1" xfId="12" applyNumberFormat="1" applyFont="1" applyBorder="1"/>
    <xf numFmtId="38" fontId="12" fillId="0" borderId="1" xfId="12" applyNumberFormat="1" applyFont="1" applyBorder="1"/>
    <xf numFmtId="3" fontId="16" fillId="0" borderId="28" xfId="12" applyNumberFormat="1" applyFont="1" applyBorder="1" applyAlignment="1">
      <alignment horizontal="center"/>
    </xf>
    <xf numFmtId="38" fontId="12" fillId="0" borderId="1" xfId="12" quotePrefix="1" applyNumberFormat="1" applyFont="1" applyBorder="1"/>
    <xf numFmtId="0" fontId="16" fillId="0" borderId="10" xfId="12" applyFont="1" applyBorder="1"/>
    <xf numFmtId="0" fontId="15" fillId="0" borderId="1" xfId="12" applyFont="1" applyBorder="1"/>
    <xf numFmtId="3" fontId="16" fillId="0" borderId="0" xfId="12" applyNumberFormat="1" applyFont="1"/>
    <xf numFmtId="0" fontId="46" fillId="0" borderId="1" xfId="11" applyFont="1" applyBorder="1"/>
    <xf numFmtId="0" fontId="16" fillId="0" borderId="16" xfId="12" applyFont="1" applyBorder="1"/>
    <xf numFmtId="0" fontId="46" fillId="0" borderId="3" xfId="12" applyFont="1" applyBorder="1"/>
    <xf numFmtId="0" fontId="16" fillId="0" borderId="3" xfId="12" applyFont="1" applyBorder="1"/>
    <xf numFmtId="3" fontId="16" fillId="0" borderId="3" xfId="12" applyNumberFormat="1" applyFont="1" applyBorder="1"/>
    <xf numFmtId="0" fontId="16" fillId="0" borderId="17" xfId="12" applyFont="1" applyBorder="1"/>
    <xf numFmtId="3" fontId="12" fillId="0" borderId="0" xfId="11" applyNumberFormat="1" applyFont="1"/>
    <xf numFmtId="3" fontId="12" fillId="0" borderId="0" xfId="12" applyNumberFormat="1" applyFont="1"/>
    <xf numFmtId="0" fontId="4" fillId="0" borderId="0" xfId="13" applyFont="1"/>
    <xf numFmtId="0" fontId="4" fillId="0" borderId="5" xfId="13" applyFont="1" applyBorder="1"/>
    <xf numFmtId="0" fontId="19" fillId="0" borderId="0" xfId="13" applyFont="1"/>
    <xf numFmtId="38" fontId="10" fillId="0" borderId="34" xfId="13" applyNumberFormat="1" applyFont="1" applyBorder="1" applyAlignment="1">
      <alignment horizontal="center" vertical="center"/>
    </xf>
    <xf numFmtId="0" fontId="7" fillId="0" borderId="0" xfId="13" applyFont="1"/>
    <xf numFmtId="0" fontId="12" fillId="0" borderId="0" xfId="13" applyFont="1"/>
    <xf numFmtId="3" fontId="12" fillId="0" borderId="0" xfId="13" applyNumberFormat="1" applyFont="1"/>
    <xf numFmtId="0" fontId="12" fillId="0" borderId="0" xfId="13" applyFont="1" applyAlignment="1">
      <alignment horizontal="right"/>
    </xf>
    <xf numFmtId="3" fontId="7" fillId="0" borderId="0" xfId="13" applyNumberFormat="1" applyFont="1"/>
    <xf numFmtId="0" fontId="19" fillId="0" borderId="0" xfId="5" applyFont="1"/>
    <xf numFmtId="0" fontId="16" fillId="0" borderId="1" xfId="5" applyFont="1" applyBorder="1" applyProtection="1">
      <protection locked="0"/>
    </xf>
    <xf numFmtId="3" fontId="12" fillId="0" borderId="0" xfId="5" applyNumberFormat="1" applyFont="1" applyAlignment="1">
      <alignment horizontal="center"/>
    </xf>
    <xf numFmtId="0" fontId="10" fillId="0" borderId="1" xfId="5" applyFont="1" applyBorder="1" applyProtection="1">
      <protection locked="0"/>
    </xf>
    <xf numFmtId="3" fontId="10" fillId="0" borderId="10" xfId="5" applyNumberFormat="1" applyFont="1" applyBorder="1" applyAlignment="1">
      <alignment horizontal="center"/>
    </xf>
    <xf numFmtId="0" fontId="7" fillId="0" borderId="10" xfId="5" applyFont="1" applyBorder="1"/>
    <xf numFmtId="0" fontId="16" fillId="0" borderId="0" xfId="0" quotePrefix="1" applyFont="1" applyAlignment="1">
      <alignment horizontal="center"/>
    </xf>
    <xf numFmtId="0" fontId="7" fillId="0" borderId="19" xfId="5" applyFont="1" applyBorder="1"/>
    <xf numFmtId="0" fontId="33" fillId="0" borderId="0" xfId="5" applyFont="1"/>
    <xf numFmtId="0" fontId="18" fillId="0" borderId="5" xfId="15" applyBorder="1"/>
    <xf numFmtId="3" fontId="10" fillId="0" borderId="35" xfId="16" applyNumberFormat="1" applyFont="1" applyFill="1" applyBorder="1" applyAlignment="1" applyProtection="1">
      <alignment horizontal="center" vertical="center"/>
    </xf>
    <xf numFmtId="0" fontId="50" fillId="0" borderId="0" xfId="15" applyFont="1"/>
    <xf numFmtId="3" fontId="10" fillId="0" borderId="10" xfId="15" applyNumberFormat="1" applyFont="1" applyBorder="1" applyAlignment="1">
      <alignment horizontal="center"/>
    </xf>
    <xf numFmtId="3" fontId="16" fillId="0" borderId="10" xfId="0" quotePrefix="1" applyNumberFormat="1" applyFont="1" applyBorder="1" applyAlignment="1">
      <alignment horizontal="center"/>
    </xf>
    <xf numFmtId="3" fontId="16" fillId="0" borderId="10" xfId="15" applyNumberFormat="1" applyFont="1" applyBorder="1" applyAlignment="1">
      <alignment horizontal="center"/>
    </xf>
    <xf numFmtId="0" fontId="16" fillId="0" borderId="10" xfId="0" quotePrefix="1" applyFont="1" applyBorder="1" applyAlignment="1">
      <alignment horizontal="center"/>
    </xf>
    <xf numFmtId="3" fontId="16" fillId="0" borderId="0" xfId="0" applyNumberFormat="1" applyFont="1" applyAlignment="1">
      <alignment horizontal="center"/>
    </xf>
    <xf numFmtId="3" fontId="16" fillId="0" borderId="10" xfId="15" applyNumberFormat="1" applyFont="1" applyBorder="1" applyAlignment="1">
      <alignment horizontal="center" vertical="center"/>
    </xf>
    <xf numFmtId="3" fontId="16" fillId="0" borderId="3" xfId="5" quotePrefix="1" applyNumberFormat="1" applyFont="1" applyBorder="1" applyAlignment="1" applyProtection="1">
      <alignment horizontal="center"/>
      <protection locked="0"/>
    </xf>
    <xf numFmtId="0" fontId="16" fillId="0" borderId="3" xfId="0" applyFont="1" applyBorder="1" applyAlignment="1">
      <alignment horizontal="center"/>
    </xf>
    <xf numFmtId="0" fontId="18" fillId="0" borderId="3" xfId="0" quotePrefix="1" applyFont="1" applyBorder="1" applyAlignment="1">
      <alignment horizontal="center"/>
    </xf>
    <xf numFmtId="0" fontId="16" fillId="0" borderId="17" xfId="0" quotePrefix="1" applyFont="1" applyBorder="1" applyAlignment="1">
      <alignment horizontal="center"/>
    </xf>
    <xf numFmtId="0" fontId="18" fillId="0" borderId="0" xfId="0" quotePrefix="1" applyFont="1" applyAlignment="1">
      <alignment horizontal="center"/>
    </xf>
    <xf numFmtId="0" fontId="12" fillId="0" borderId="0" xfId="10" applyFont="1" applyAlignment="1">
      <alignment horizontal="left" vertical="center"/>
    </xf>
    <xf numFmtId="0" fontId="10" fillId="0" borderId="9" xfId="18" applyFont="1" applyBorder="1"/>
    <xf numFmtId="0" fontId="10" fillId="3" borderId="34" xfId="18" applyFont="1" applyFill="1" applyBorder="1"/>
    <xf numFmtId="0" fontId="10" fillId="5" borderId="34" xfId="18" applyFont="1" applyFill="1" applyBorder="1"/>
    <xf numFmtId="0" fontId="10" fillId="0" borderId="34" xfId="18" applyFont="1" applyBorder="1"/>
    <xf numFmtId="0" fontId="12" fillId="0" borderId="9" xfId="18" applyFont="1" applyBorder="1"/>
    <xf numFmtId="10" fontId="11" fillId="0" borderId="9" xfId="18" applyNumberFormat="1" applyFont="1" applyBorder="1"/>
    <xf numFmtId="10" fontId="12" fillId="0" borderId="9" xfId="18" applyNumberFormat="1" applyFont="1" applyBorder="1"/>
    <xf numFmtId="0" fontId="4" fillId="0" borderId="0" xfId="9" applyFont="1"/>
    <xf numFmtId="0" fontId="19" fillId="0" borderId="5" xfId="9" applyFont="1" applyBorder="1"/>
    <xf numFmtId="0" fontId="11" fillId="0" borderId="32" xfId="9" applyFont="1" applyBorder="1" applyAlignment="1" applyProtection="1">
      <alignment horizontal="left" vertical="center" wrapText="1"/>
      <protection locked="0"/>
    </xf>
    <xf numFmtId="38" fontId="11" fillId="0" borderId="5" xfId="9" applyNumberFormat="1" applyFont="1" applyBorder="1"/>
    <xf numFmtId="38" fontId="10" fillId="0" borderId="5" xfId="9" applyNumberFormat="1" applyFont="1" applyBorder="1"/>
    <xf numFmtId="38" fontId="11" fillId="0" borderId="33" xfId="9" applyNumberFormat="1" applyFont="1" applyBorder="1"/>
    <xf numFmtId="0" fontId="19" fillId="0" borderId="0" xfId="9" applyFont="1"/>
    <xf numFmtId="0" fontId="12" fillId="0" borderId="1" xfId="9" applyFont="1" applyBorder="1" applyAlignment="1" applyProtection="1">
      <alignment horizontal="left" vertical="center" wrapText="1"/>
      <protection locked="0"/>
    </xf>
    <xf numFmtId="38" fontId="11" fillId="0" borderId="10" xfId="9" applyNumberFormat="1" applyFont="1" applyBorder="1"/>
    <xf numFmtId="0" fontId="7" fillId="0" borderId="0" xfId="9" applyFont="1"/>
    <xf numFmtId="0" fontId="16" fillId="0" borderId="1" xfId="9" applyFont="1" applyBorder="1" applyAlignment="1" applyProtection="1">
      <alignment horizontal="left" vertical="center" wrapText="1"/>
      <protection locked="0"/>
    </xf>
    <xf numFmtId="0" fontId="22" fillId="0" borderId="0" xfId="9" applyFont="1"/>
    <xf numFmtId="0" fontId="52" fillId="0" borderId="0" xfId="17" applyFont="1"/>
    <xf numFmtId="38" fontId="12" fillId="0" borderId="19" xfId="9" applyNumberFormat="1" applyFont="1" applyBorder="1"/>
    <xf numFmtId="0" fontId="7" fillId="0" borderId="34" xfId="9" applyFont="1" applyBorder="1"/>
    <xf numFmtId="0" fontId="3" fillId="0" borderId="0" xfId="19" applyFont="1" applyAlignment="1" applyProtection="1">
      <alignment horizontal="center"/>
      <protection locked="0"/>
    </xf>
    <xf numFmtId="0" fontId="12" fillId="0" borderId="10" xfId="19" applyFont="1" applyBorder="1" applyAlignment="1" applyProtection="1">
      <alignment horizontal="center"/>
      <protection locked="0"/>
    </xf>
    <xf numFmtId="0" fontId="11" fillId="0" borderId="0" xfId="19" applyFont="1" applyAlignment="1" applyProtection="1">
      <alignment horizontal="center"/>
      <protection locked="0"/>
    </xf>
    <xf numFmtId="0" fontId="11" fillId="0" borderId="0" xfId="19" applyFont="1" applyAlignment="1">
      <alignment horizontal="center"/>
    </xf>
    <xf numFmtId="0" fontId="41" fillId="0" borderId="0" xfId="19" applyFont="1" applyAlignment="1" applyProtection="1">
      <alignment horizontal="center"/>
      <protection locked="0"/>
    </xf>
    <xf numFmtId="0" fontId="65" fillId="0" borderId="10" xfId="0" quotePrefix="1" applyFont="1" applyBorder="1" applyAlignment="1">
      <alignment horizontal="center"/>
    </xf>
    <xf numFmtId="0" fontId="12" fillId="0" borderId="1" xfId="19" applyFont="1" applyBorder="1"/>
    <xf numFmtId="0" fontId="12" fillId="0" borderId="10" xfId="19" applyFont="1" applyBorder="1" applyAlignment="1">
      <alignment horizontal="center"/>
    </xf>
    <xf numFmtId="0" fontId="11" fillId="0" borderId="10" xfId="19" applyFont="1" applyBorder="1" applyAlignment="1">
      <alignment horizontal="center"/>
    </xf>
    <xf numFmtId="0" fontId="11" fillId="0" borderId="1" xfId="19" applyFont="1" applyBorder="1"/>
    <xf numFmtId="0" fontId="12" fillId="0" borderId="1" xfId="19" applyFont="1" applyBorder="1" applyProtection="1">
      <protection locked="0"/>
    </xf>
    <xf numFmtId="38" fontId="10" fillId="0" borderId="10" xfId="19" applyNumberFormat="1" applyFont="1" applyBorder="1" applyAlignment="1">
      <alignment horizontal="center"/>
    </xf>
    <xf numFmtId="0" fontId="12" fillId="0" borderId="3" xfId="19" applyFont="1" applyBorder="1" applyAlignment="1">
      <alignment horizontal="center"/>
    </xf>
    <xf numFmtId="0" fontId="65" fillId="0" borderId="3" xfId="0" applyFont="1" applyBorder="1" applyAlignment="1">
      <alignment horizontal="center"/>
    </xf>
    <xf numFmtId="0" fontId="12" fillId="0" borderId="17" xfId="19" applyFont="1" applyBorder="1" applyAlignment="1">
      <alignment horizontal="center"/>
    </xf>
    <xf numFmtId="0" fontId="12" fillId="0" borderId="18" xfId="19" applyFont="1" applyBorder="1" applyAlignment="1">
      <alignment horizontal="left"/>
    </xf>
    <xf numFmtId="0" fontId="12" fillId="0" borderId="19" xfId="19" applyFont="1" applyBorder="1" applyAlignment="1">
      <alignment horizontal="center"/>
    </xf>
    <xf numFmtId="0" fontId="12" fillId="0" borderId="19" xfId="19" applyFont="1" applyBorder="1"/>
    <xf numFmtId="0" fontId="12" fillId="0" borderId="20" xfId="19" applyFont="1" applyBorder="1"/>
    <xf numFmtId="0" fontId="12" fillId="0" borderId="1" xfId="19" quotePrefix="1" applyFont="1" applyBorder="1" applyAlignment="1" applyProtection="1">
      <alignment horizontal="left"/>
      <protection locked="0"/>
    </xf>
    <xf numFmtId="0" fontId="12" fillId="0" borderId="10" xfId="19" applyFont="1" applyBorder="1"/>
    <xf numFmtId="0" fontId="16" fillId="0" borderId="1" xfId="0" applyFont="1" applyBorder="1"/>
    <xf numFmtId="0" fontId="16" fillId="0" borderId="19" xfId="0" applyFont="1" applyBorder="1" applyAlignment="1">
      <alignment horizontal="center"/>
    </xf>
    <xf numFmtId="0" fontId="25" fillId="0" borderId="19" xfId="0" applyFont="1" applyBorder="1" applyAlignment="1">
      <alignment horizontal="center"/>
    </xf>
    <xf numFmtId="0" fontId="68" fillId="0" borderId="34" xfId="0" applyFont="1" applyBorder="1" applyAlignment="1">
      <alignment horizontal="center"/>
    </xf>
    <xf numFmtId="0" fontId="54" fillId="0" borderId="35" xfId="0" applyFont="1" applyBorder="1" applyAlignment="1">
      <alignment horizontal="center"/>
    </xf>
    <xf numFmtId="0" fontId="54" fillId="0" borderId="10" xfId="0" applyFont="1" applyBorder="1" applyAlignment="1">
      <alignment horizontal="center"/>
    </xf>
    <xf numFmtId="0" fontId="25" fillId="0" borderId="10" xfId="0" applyFont="1" applyBorder="1" applyAlignment="1">
      <alignment horizontal="center"/>
    </xf>
    <xf numFmtId="0" fontId="16" fillId="0" borderId="3" xfId="0" applyFont="1" applyBorder="1"/>
    <xf numFmtId="0" fontId="25" fillId="0" borderId="3" xfId="0" applyFont="1" applyBorder="1" applyAlignment="1">
      <alignment horizontal="center"/>
    </xf>
    <xf numFmtId="0" fontId="12" fillId="0" borderId="18" xfId="9" quotePrefix="1" applyFont="1" applyBorder="1" applyProtection="1">
      <protection locked="0"/>
    </xf>
    <xf numFmtId="0" fontId="25" fillId="0" borderId="19" xfId="0" applyFont="1" applyBorder="1"/>
    <xf numFmtId="0" fontId="25" fillId="0" borderId="10" xfId="0" applyFont="1" applyBorder="1"/>
    <xf numFmtId="0" fontId="16" fillId="0" borderId="16" xfId="0" applyFont="1" applyBorder="1"/>
    <xf numFmtId="0" fontId="25" fillId="0" borderId="3" xfId="0" applyFont="1" applyBorder="1"/>
    <xf numFmtId="0" fontId="25" fillId="0" borderId="17" xfId="0" applyFont="1" applyBorder="1"/>
    <xf numFmtId="0" fontId="10" fillId="0" borderId="5" xfId="14" applyFont="1" applyBorder="1" applyAlignment="1">
      <alignment horizontal="center"/>
    </xf>
    <xf numFmtId="3" fontId="16" fillId="0" borderId="0" xfId="14" applyNumberFormat="1" applyFont="1"/>
    <xf numFmtId="3" fontId="16" fillId="0" borderId="34" xfId="14" applyNumberFormat="1" applyFont="1" applyBorder="1"/>
    <xf numFmtId="3" fontId="16" fillId="0" borderId="0" xfId="14" applyNumberFormat="1" applyFont="1" applyAlignment="1">
      <alignment horizontal="center"/>
    </xf>
    <xf numFmtId="3" fontId="16" fillId="0" borderId="0" xfId="14" applyNumberFormat="1" applyFont="1" applyAlignment="1">
      <alignment horizontal="left" vertical="center"/>
    </xf>
    <xf numFmtId="0" fontId="16" fillId="0" borderId="0" xfId="14" applyFont="1" applyAlignment="1">
      <alignment horizontal="left" vertical="center"/>
    </xf>
    <xf numFmtId="0" fontId="16" fillId="0" borderId="0" xfId="14" quotePrefix="1" applyFont="1"/>
    <xf numFmtId="0" fontId="16" fillId="0" borderId="0" xfId="14" quotePrefix="1" applyFont="1" applyProtection="1">
      <protection locked="0"/>
    </xf>
    <xf numFmtId="0" fontId="10" fillId="0" borderId="43" xfId="14" applyFont="1" applyBorder="1" applyAlignment="1" applyProtection="1">
      <alignment horizontal="center"/>
      <protection locked="0"/>
    </xf>
    <xf numFmtId="0" fontId="12" fillId="0" borderId="0" xfId="14" applyFont="1" applyAlignment="1">
      <alignment horizontal="right"/>
    </xf>
    <xf numFmtId="0" fontId="10" fillId="0" borderId="13" xfId="14" applyFont="1" applyBorder="1" applyAlignment="1" applyProtection="1">
      <alignment horizontal="center"/>
      <protection locked="0"/>
    </xf>
    <xf numFmtId="0" fontId="10" fillId="0" borderId="44" xfId="14" applyFont="1" applyBorder="1" applyAlignment="1" applyProtection="1">
      <alignment horizontal="center"/>
      <protection locked="0"/>
    </xf>
    <xf numFmtId="38" fontId="16" fillId="0" borderId="8" xfId="14" applyNumberFormat="1" applyFont="1" applyBorder="1" applyAlignment="1">
      <alignment horizontal="center"/>
    </xf>
    <xf numFmtId="38" fontId="16" fillId="0" borderId="45" xfId="14" applyNumberFormat="1" applyFont="1" applyBorder="1" applyAlignment="1">
      <alignment horizontal="center"/>
    </xf>
    <xf numFmtId="38" fontId="16" fillId="0" borderId="45" xfId="14" applyNumberFormat="1" applyFont="1" applyBorder="1" applyAlignment="1">
      <alignment horizontal="right"/>
    </xf>
    <xf numFmtId="38" fontId="16" fillId="0" borderId="45" xfId="14" quotePrefix="1" applyNumberFormat="1" applyFont="1" applyBorder="1" applyAlignment="1">
      <alignment horizontal="center"/>
    </xf>
    <xf numFmtId="38" fontId="16" fillId="0" borderId="8" xfId="14" applyNumberFormat="1" applyFont="1" applyBorder="1" applyAlignment="1" applyProtection="1">
      <alignment horizontal="center"/>
      <protection locked="0"/>
    </xf>
    <xf numFmtId="3" fontId="16" fillId="0" borderId="9" xfId="14" applyNumberFormat="1" applyFont="1" applyBorder="1" applyAlignment="1">
      <alignment horizontal="center"/>
    </xf>
    <xf numFmtId="3" fontId="16" fillId="0" borderId="45" xfId="14" applyNumberFormat="1" applyFont="1" applyBorder="1" applyAlignment="1">
      <alignment horizontal="center"/>
    </xf>
    <xf numFmtId="38" fontId="10" fillId="0" borderId="45" xfId="14" quotePrefix="1" applyNumberFormat="1" applyFont="1" applyBorder="1" applyAlignment="1" applyProtection="1">
      <alignment horizontal="center"/>
      <protection locked="0"/>
    </xf>
    <xf numFmtId="3" fontId="16" fillId="0" borderId="8" xfId="14" applyNumberFormat="1" applyFont="1" applyBorder="1" applyAlignment="1">
      <alignment horizontal="center"/>
    </xf>
    <xf numFmtId="3" fontId="16" fillId="0" borderId="8" xfId="14" applyNumberFormat="1" applyFont="1" applyBorder="1" applyAlignment="1" applyProtection="1">
      <alignment horizontal="center"/>
      <protection locked="0"/>
    </xf>
    <xf numFmtId="38" fontId="10" fillId="0" borderId="45" xfId="14" quotePrefix="1" applyNumberFormat="1" applyFont="1" applyBorder="1" applyAlignment="1">
      <alignment horizontal="center"/>
    </xf>
    <xf numFmtId="38" fontId="10" fillId="0" borderId="0" xfId="14" quotePrefix="1" applyNumberFormat="1" applyFont="1" applyAlignment="1">
      <alignment horizontal="center"/>
    </xf>
    <xf numFmtId="3" fontId="10" fillId="0" borderId="13" xfId="14" applyNumberFormat="1" applyFont="1" applyBorder="1" applyAlignment="1">
      <alignment horizontal="center"/>
    </xf>
    <xf numFmtId="0" fontId="33" fillId="0" borderId="0" xfId="14" applyAlignment="1">
      <alignment horizontal="left"/>
    </xf>
    <xf numFmtId="0" fontId="16" fillId="0" borderId="0" xfId="14" applyFont="1" applyAlignment="1">
      <alignment horizontal="left"/>
    </xf>
    <xf numFmtId="38" fontId="16" fillId="0" borderId="10" xfId="21" applyNumberFormat="1" applyFont="1" applyBorder="1" applyAlignment="1">
      <alignment horizontal="center"/>
    </xf>
    <xf numFmtId="38" fontId="10" fillId="0" borderId="10" xfId="14" quotePrefix="1" applyNumberFormat="1" applyFont="1" applyBorder="1" applyAlignment="1">
      <alignment horizontal="center"/>
    </xf>
    <xf numFmtId="3" fontId="2" fillId="0" borderId="0" xfId="21" applyNumberFormat="1"/>
    <xf numFmtId="38" fontId="10" fillId="0" borderId="10" xfId="14" applyNumberFormat="1" applyFont="1" applyBorder="1" applyAlignment="1">
      <alignment horizontal="center"/>
    </xf>
    <xf numFmtId="38" fontId="16" fillId="0" borderId="0" xfId="14" applyNumberFormat="1" applyFont="1" applyAlignment="1">
      <alignment horizontal="center"/>
    </xf>
    <xf numFmtId="38" fontId="16" fillId="0" borderId="10" xfId="14" applyNumberFormat="1" applyFont="1" applyBorder="1" applyAlignment="1">
      <alignment horizontal="center"/>
    </xf>
    <xf numFmtId="0" fontId="16" fillId="0" borderId="16" xfId="21" applyFont="1" applyBorder="1" applyProtection="1">
      <protection locked="0"/>
    </xf>
    <xf numFmtId="38" fontId="16" fillId="0" borderId="17" xfId="21" applyNumberFormat="1" applyFont="1" applyBorder="1" applyAlignment="1">
      <alignment horizontal="center"/>
    </xf>
    <xf numFmtId="0" fontId="46" fillId="0" borderId="1" xfId="21" applyFont="1" applyBorder="1" applyProtection="1">
      <protection locked="0"/>
    </xf>
    <xf numFmtId="0" fontId="61" fillId="0" borderId="0" xfId="21" applyFont="1" applyProtection="1">
      <protection locked="0"/>
    </xf>
    <xf numFmtId="0" fontId="61" fillId="0" borderId="10" xfId="21" applyFont="1" applyBorder="1"/>
    <xf numFmtId="0" fontId="2" fillId="0" borderId="3" xfId="21" applyBorder="1"/>
    <xf numFmtId="0" fontId="2" fillId="0" borderId="17" xfId="21" applyBorder="1"/>
    <xf numFmtId="0" fontId="16" fillId="0" borderId="18" xfId="14" applyFont="1" applyBorder="1" applyAlignment="1">
      <alignment horizontal="center"/>
    </xf>
    <xf numFmtId="3" fontId="16" fillId="0" borderId="6" xfId="14" applyNumberFormat="1" applyFont="1" applyBorder="1" applyAlignment="1">
      <alignment horizontal="center"/>
    </xf>
    <xf numFmtId="0" fontId="16" fillId="0" borderId="20" xfId="14" quotePrefix="1" applyFont="1" applyBorder="1" applyAlignment="1">
      <alignment horizontal="center"/>
    </xf>
    <xf numFmtId="0" fontId="16" fillId="0" borderId="1" xfId="14" applyFont="1" applyBorder="1" applyAlignment="1">
      <alignment horizontal="center"/>
    </xf>
    <xf numFmtId="0" fontId="16" fillId="0" borderId="10" xfId="14" quotePrefix="1" applyFont="1" applyBorder="1" applyAlignment="1">
      <alignment horizontal="center"/>
    </xf>
    <xf numFmtId="3" fontId="16" fillId="0" borderId="7" xfId="14" applyNumberFormat="1" applyFont="1" applyBorder="1" applyAlignment="1">
      <alignment horizontal="center"/>
    </xf>
    <xf numFmtId="3" fontId="16" fillId="0" borderId="10" xfId="14" quotePrefix="1" applyNumberFormat="1" applyFont="1" applyBorder="1" applyAlignment="1">
      <alignment horizontal="center"/>
    </xf>
    <xf numFmtId="3" fontId="16" fillId="0" borderId="10" xfId="14" applyNumberFormat="1" applyFont="1" applyBorder="1" applyAlignment="1" applyProtection="1">
      <alignment horizontal="center"/>
      <protection locked="0"/>
    </xf>
    <xf numFmtId="3" fontId="16" fillId="0" borderId="10" xfId="14" applyNumberFormat="1" applyFont="1" applyBorder="1" applyAlignment="1">
      <alignment horizontal="center"/>
    </xf>
    <xf numFmtId="0" fontId="16" fillId="0" borderId="29" xfId="14" applyFont="1" applyBorder="1" applyAlignment="1">
      <alignment horizontal="center"/>
    </xf>
    <xf numFmtId="3" fontId="16" fillId="0" borderId="11" xfId="14" applyNumberFormat="1" applyFont="1" applyBorder="1" applyAlignment="1">
      <alignment horizontal="center"/>
    </xf>
    <xf numFmtId="3" fontId="12" fillId="0" borderId="11" xfId="14" applyNumberFormat="1" applyFont="1" applyBorder="1" applyAlignment="1">
      <alignment horizontal="center"/>
    </xf>
    <xf numFmtId="0" fontId="10" fillId="0" borderId="32" xfId="14" applyFont="1" applyBorder="1" applyAlignment="1">
      <alignment horizontal="left"/>
    </xf>
    <xf numFmtId="0" fontId="10" fillId="0" borderId="5" xfId="22" applyFont="1" applyBorder="1"/>
    <xf numFmtId="0" fontId="10" fillId="0" borderId="5" xfId="14" applyFont="1" applyBorder="1" applyAlignment="1">
      <alignment horizontal="left"/>
    </xf>
    <xf numFmtId="0" fontId="10" fillId="0" borderId="33" xfId="22" applyFont="1" applyBorder="1"/>
    <xf numFmtId="38" fontId="10" fillId="0" borderId="1" xfId="14" applyNumberFormat="1" applyFont="1" applyBorder="1" applyAlignment="1">
      <alignment horizontal="left"/>
    </xf>
    <xf numFmtId="38" fontId="10" fillId="0" borderId="0" xfId="14" applyNumberFormat="1" applyFont="1"/>
    <xf numFmtId="38" fontId="10" fillId="0" borderId="0" xfId="14" applyNumberFormat="1" applyFont="1" applyAlignment="1">
      <alignment horizontal="right"/>
    </xf>
    <xf numFmtId="38" fontId="16" fillId="0" borderId="0" xfId="14" applyNumberFormat="1" applyFont="1" applyAlignment="1">
      <alignment horizontal="left"/>
    </xf>
    <xf numFmtId="38" fontId="16" fillId="0" borderId="0" xfId="14" applyNumberFormat="1" applyFont="1" applyAlignment="1" applyProtection="1">
      <alignment horizontal="right"/>
      <protection locked="0"/>
    </xf>
    <xf numFmtId="38" fontId="16" fillId="0" borderId="0" xfId="14" applyNumberFormat="1" applyFont="1" applyAlignment="1">
      <alignment horizontal="right"/>
    </xf>
    <xf numFmtId="38" fontId="16" fillId="0" borderId="35" xfId="14" applyNumberFormat="1" applyFont="1" applyBorder="1" applyAlignment="1" applyProtection="1">
      <alignment horizontal="right"/>
      <protection locked="0"/>
    </xf>
    <xf numFmtId="38" fontId="16" fillId="0" borderId="1" xfId="14" applyNumberFormat="1" applyFont="1" applyBorder="1" applyAlignment="1">
      <alignment horizontal="left"/>
    </xf>
    <xf numFmtId="38" fontId="16" fillId="0" borderId="10" xfId="14" applyNumberFormat="1" applyFont="1" applyBorder="1" applyAlignment="1" applyProtection="1">
      <alignment horizontal="right"/>
      <protection locked="0"/>
    </xf>
    <xf numFmtId="38" fontId="16" fillId="0" borderId="16" xfId="14" applyNumberFormat="1" applyFont="1" applyBorder="1" applyAlignment="1">
      <alignment horizontal="left"/>
    </xf>
    <xf numFmtId="38" fontId="16" fillId="0" borderId="3" xfId="14" applyNumberFormat="1" applyFont="1" applyBorder="1" applyAlignment="1">
      <alignment horizontal="right"/>
    </xf>
    <xf numFmtId="38" fontId="16" fillId="0" borderId="3" xfId="14" applyNumberFormat="1" applyFont="1" applyBorder="1" applyAlignment="1">
      <alignment horizontal="left"/>
    </xf>
    <xf numFmtId="38" fontId="16" fillId="0" borderId="17" xfId="14" applyNumberFormat="1" applyFont="1" applyBorder="1" applyAlignment="1" applyProtection="1">
      <alignment horizontal="right"/>
      <protection locked="0"/>
    </xf>
    <xf numFmtId="0" fontId="46" fillId="0" borderId="18" xfId="14" applyFont="1" applyBorder="1" applyAlignment="1">
      <alignment horizontal="left"/>
    </xf>
    <xf numFmtId="0" fontId="16" fillId="0" borderId="19" xfId="14" applyFont="1" applyBorder="1" applyAlignment="1">
      <alignment horizontal="right"/>
    </xf>
    <xf numFmtId="0" fontId="16" fillId="0" borderId="19" xfId="14" applyFont="1" applyBorder="1"/>
    <xf numFmtId="0" fontId="16" fillId="0" borderId="20" xfId="14" applyFont="1" applyBorder="1"/>
    <xf numFmtId="0" fontId="16" fillId="0" borderId="17" xfId="14" applyFont="1" applyBorder="1"/>
    <xf numFmtId="0" fontId="16" fillId="0" borderId="0" xfId="14" applyFont="1" applyAlignment="1">
      <alignment horizontal="right"/>
    </xf>
    <xf numFmtId="0" fontId="33" fillId="0" borderId="0" xfId="14" applyAlignment="1">
      <alignment horizontal="right"/>
    </xf>
    <xf numFmtId="3" fontId="16" fillId="0" borderId="0" xfId="23" applyNumberFormat="1" applyFont="1" applyAlignment="1">
      <alignment horizontal="center"/>
    </xf>
    <xf numFmtId="3" fontId="16" fillId="0" borderId="34" xfId="23" applyNumberFormat="1" applyFont="1" applyBorder="1" applyAlignment="1">
      <alignment horizontal="center"/>
    </xf>
    <xf numFmtId="3" fontId="12" fillId="0" borderId="0" xfId="23" applyNumberFormat="1" applyFont="1"/>
    <xf numFmtId="0" fontId="12" fillId="0" borderId="0" xfId="23" applyFont="1"/>
    <xf numFmtId="3" fontId="10" fillId="0" borderId="10" xfId="23" applyNumberFormat="1" applyFont="1" applyBorder="1" applyAlignment="1">
      <alignment horizontal="right"/>
    </xf>
    <xf numFmtId="0" fontId="16" fillId="0" borderId="1" xfId="23" applyFont="1" applyBorder="1" applyProtection="1">
      <protection locked="0"/>
    </xf>
    <xf numFmtId="3" fontId="16" fillId="0" borderId="0" xfId="23" applyNumberFormat="1" applyFont="1" applyAlignment="1">
      <alignment horizontal="right"/>
    </xf>
    <xf numFmtId="38" fontId="12" fillId="0" borderId="0" xfId="23" applyNumberFormat="1" applyFont="1"/>
    <xf numFmtId="3" fontId="74" fillId="0" borderId="10" xfId="23" quotePrefix="1" applyNumberFormat="1" applyFont="1" applyBorder="1" applyAlignment="1">
      <alignment horizontal="right"/>
    </xf>
    <xf numFmtId="0" fontId="16" fillId="0" borderId="1" xfId="14" applyFont="1" applyBorder="1" applyProtection="1">
      <protection locked="0"/>
    </xf>
    <xf numFmtId="0" fontId="16" fillId="0" borderId="1" xfId="14" applyFont="1" applyBorder="1"/>
    <xf numFmtId="0" fontId="16" fillId="0" borderId="1" xfId="24" applyFont="1" applyBorder="1" applyProtection="1">
      <protection locked="0"/>
    </xf>
    <xf numFmtId="0" fontId="16" fillId="0" borderId="1" xfId="25" applyFont="1" applyBorder="1"/>
    <xf numFmtId="0" fontId="12" fillId="0" borderId="1" xfId="0" applyFont="1" applyBorder="1" applyAlignment="1">
      <alignment vertical="top"/>
    </xf>
    <xf numFmtId="0" fontId="16" fillId="0" borderId="30" xfId="23" applyFont="1" applyBorder="1" applyProtection="1">
      <protection locked="0"/>
    </xf>
    <xf numFmtId="3" fontId="16" fillId="0" borderId="28" xfId="23" applyNumberFormat="1" applyFont="1" applyBorder="1" applyAlignment="1">
      <alignment horizontal="center"/>
    </xf>
    <xf numFmtId="41" fontId="16" fillId="0" borderId="28" xfId="23" applyNumberFormat="1" applyFont="1" applyBorder="1" applyAlignment="1">
      <alignment horizontal="center"/>
    </xf>
    <xf numFmtId="41" fontId="16" fillId="0" borderId="28" xfId="23" applyNumberFormat="1" applyFont="1" applyBorder="1" applyAlignment="1">
      <alignment horizontal="right"/>
    </xf>
    <xf numFmtId="41" fontId="16" fillId="0" borderId="28" xfId="23" quotePrefix="1" applyNumberFormat="1" applyFont="1" applyBorder="1" applyAlignment="1">
      <alignment horizontal="right"/>
    </xf>
    <xf numFmtId="3" fontId="16" fillId="0" borderId="28" xfId="23" quotePrefix="1" applyNumberFormat="1" applyFont="1" applyBorder="1" applyAlignment="1">
      <alignment horizontal="right"/>
    </xf>
    <xf numFmtId="3" fontId="12" fillId="0" borderId="28" xfId="23" applyNumberFormat="1" applyFont="1" applyBorder="1"/>
    <xf numFmtId="0" fontId="16" fillId="0" borderId="38" xfId="23" applyFont="1" applyBorder="1"/>
    <xf numFmtId="3" fontId="12" fillId="0" borderId="34" xfId="23" applyNumberFormat="1" applyFont="1" applyBorder="1"/>
    <xf numFmtId="0" fontId="12" fillId="0" borderId="34" xfId="23" applyFont="1" applyBorder="1"/>
    <xf numFmtId="0" fontId="16" fillId="0" borderId="0" xfId="23" applyFont="1"/>
    <xf numFmtId="0" fontId="16" fillId="0" borderId="0" xfId="23" quotePrefix="1" applyFont="1"/>
    <xf numFmtId="3" fontId="12" fillId="0" borderId="0" xfId="23" applyNumberFormat="1" applyFont="1" applyAlignment="1">
      <alignment horizontal="left"/>
    </xf>
    <xf numFmtId="0" fontId="10" fillId="0" borderId="18" xfId="14" applyFont="1" applyBorder="1"/>
    <xf numFmtId="3" fontId="10" fillId="0" borderId="19" xfId="14" applyNumberFormat="1" applyFont="1" applyBorder="1" applyAlignment="1">
      <alignment horizontal="center"/>
    </xf>
    <xf numFmtId="3" fontId="10" fillId="0" borderId="20" xfId="14" applyNumberFormat="1" applyFont="1" applyBorder="1" applyAlignment="1">
      <alignment horizontal="center"/>
    </xf>
    <xf numFmtId="3" fontId="12" fillId="0" borderId="0" xfId="14" applyNumberFormat="1" applyFont="1" applyAlignment="1">
      <alignment horizontal="right"/>
    </xf>
    <xf numFmtId="3" fontId="16" fillId="0" borderId="0" xfId="14" quotePrefix="1" applyNumberFormat="1" applyFont="1" applyAlignment="1">
      <alignment horizontal="center"/>
    </xf>
    <xf numFmtId="38" fontId="16" fillId="0" borderId="0" xfId="14" quotePrefix="1" applyNumberFormat="1" applyFont="1" applyAlignment="1" applyProtection="1">
      <alignment horizontal="center"/>
      <protection locked="0"/>
    </xf>
    <xf numFmtId="3" fontId="16" fillId="0" borderId="0" xfId="14" quotePrefix="1" applyNumberFormat="1" applyFont="1" applyAlignment="1" applyProtection="1">
      <alignment horizontal="center"/>
      <protection locked="0"/>
    </xf>
    <xf numFmtId="0" fontId="16" fillId="0" borderId="16" xfId="14" applyFont="1" applyBorder="1"/>
    <xf numFmtId="3" fontId="16" fillId="0" borderId="3" xfId="14" applyNumberFormat="1" applyFont="1" applyBorder="1" applyAlignment="1">
      <alignment horizontal="center"/>
    </xf>
    <xf numFmtId="41" fontId="16" fillId="0" borderId="3" xfId="2" applyNumberFormat="1" applyFont="1" applyFill="1" applyBorder="1" applyAlignment="1">
      <alignment horizontal="center"/>
    </xf>
    <xf numFmtId="41" fontId="16" fillId="0" borderId="3" xfId="2" quotePrefix="1" applyNumberFormat="1" applyFont="1" applyFill="1" applyBorder="1" applyAlignment="1">
      <alignment horizontal="center"/>
    </xf>
    <xf numFmtId="3" fontId="12" fillId="0" borderId="3" xfId="14" applyNumberFormat="1" applyFont="1" applyBorder="1" applyAlignment="1">
      <alignment horizontal="right"/>
    </xf>
    <xf numFmtId="3" fontId="12" fillId="0" borderId="3" xfId="14" applyNumberFormat="1" applyFont="1" applyBorder="1"/>
    <xf numFmtId="0" fontId="25" fillId="0" borderId="3" xfId="0" applyFont="1" applyBorder="1" applyAlignment="1">
      <alignment vertical="center" wrapText="1"/>
    </xf>
    <xf numFmtId="3" fontId="12" fillId="0" borderId="17" xfId="14" applyNumberFormat="1" applyFont="1" applyBorder="1"/>
    <xf numFmtId="0" fontId="16" fillId="0" borderId="18" xfId="14" applyFont="1" applyBorder="1"/>
    <xf numFmtId="3" fontId="16" fillId="0" borderId="19" xfId="14" applyNumberFormat="1" applyFont="1" applyBorder="1" applyAlignment="1">
      <alignment horizontal="center"/>
    </xf>
    <xf numFmtId="0" fontId="16" fillId="0" borderId="19" xfId="14" applyFont="1" applyBorder="1" applyAlignment="1">
      <alignment horizontal="center"/>
    </xf>
    <xf numFmtId="0" fontId="16" fillId="0" borderId="3" xfId="14" applyFont="1" applyBorder="1" applyAlignment="1">
      <alignment horizontal="center"/>
    </xf>
    <xf numFmtId="0" fontId="12" fillId="0" borderId="3" xfId="14" applyFont="1" applyBorder="1"/>
    <xf numFmtId="0" fontId="10" fillId="0" borderId="25" xfId="26" applyFont="1" applyBorder="1" applyAlignment="1">
      <alignment vertical="center" wrapText="1"/>
    </xf>
    <xf numFmtId="38" fontId="10" fillId="0" borderId="26" xfId="14" applyNumberFormat="1" applyFont="1" applyBorder="1" applyAlignment="1" applyProtection="1">
      <alignment horizontal="right" vertical="center" wrapText="1"/>
      <protection locked="0"/>
    </xf>
    <xf numFmtId="43" fontId="10" fillId="0" borderId="26" xfId="14" applyNumberFormat="1" applyFont="1" applyBorder="1" applyAlignment="1" applyProtection="1">
      <alignment horizontal="right" vertical="center" wrapText="1"/>
      <protection locked="0"/>
    </xf>
    <xf numFmtId="38" fontId="10" fillId="6" borderId="27" xfId="14" applyNumberFormat="1" applyFont="1" applyFill="1" applyBorder="1" applyAlignment="1">
      <alignment horizontal="right" vertical="center" wrapText="1"/>
    </xf>
    <xf numFmtId="38" fontId="16" fillId="0" borderId="26" xfId="14" quotePrefix="1" applyNumberFormat="1" applyFont="1" applyBorder="1" applyAlignment="1" applyProtection="1">
      <alignment horizontal="right" vertical="center" wrapText="1"/>
      <protection locked="0"/>
    </xf>
    <xf numFmtId="0" fontId="16" fillId="0" borderId="25" xfId="26" applyFont="1" applyBorder="1" applyAlignment="1">
      <alignment vertical="center" wrapText="1"/>
    </xf>
    <xf numFmtId="38" fontId="16" fillId="0" borderId="26" xfId="14" applyNumberFormat="1" applyFont="1" applyBorder="1" applyAlignment="1" applyProtection="1">
      <alignment horizontal="right" vertical="center" wrapText="1"/>
      <protection locked="0"/>
    </xf>
    <xf numFmtId="38" fontId="16" fillId="6" borderId="27" xfId="14" applyNumberFormat="1" applyFont="1" applyFill="1" applyBorder="1" applyAlignment="1">
      <alignment horizontal="right" vertical="center" wrapText="1"/>
    </xf>
    <xf numFmtId="0" fontId="16" fillId="0" borderId="1" xfId="26" quotePrefix="1" applyFont="1" applyBorder="1" applyAlignment="1">
      <alignment vertical="center" wrapText="1"/>
    </xf>
    <xf numFmtId="38" fontId="16" fillId="0" borderId="10" xfId="26" applyNumberFormat="1" applyFont="1" applyBorder="1" applyAlignment="1">
      <alignment horizontal="right" vertical="center" wrapText="1"/>
    </xf>
    <xf numFmtId="0" fontId="46" fillId="0" borderId="16" xfId="26" applyFont="1" applyBorder="1" applyAlignment="1">
      <alignment vertical="center" wrapText="1"/>
    </xf>
    <xf numFmtId="0" fontId="16" fillId="0" borderId="3" xfId="26" applyFont="1" applyBorder="1" applyAlignment="1">
      <alignment vertical="center" wrapText="1"/>
    </xf>
    <xf numFmtId="0" fontId="16" fillId="0" borderId="17" xfId="26" applyFont="1" applyBorder="1" applyAlignment="1">
      <alignment vertical="center" wrapText="1"/>
    </xf>
    <xf numFmtId="0" fontId="16" fillId="0" borderId="0" xfId="26" applyFont="1" applyAlignment="1">
      <alignment vertical="center" wrapText="1"/>
    </xf>
    <xf numFmtId="0" fontId="19" fillId="0" borderId="0" xfId="26" applyFont="1" applyAlignment="1">
      <alignment vertical="center" wrapText="1"/>
    </xf>
    <xf numFmtId="3" fontId="65" fillId="0" borderId="0" xfId="0" applyNumberFormat="1" applyFont="1" applyBorder="1"/>
    <xf numFmtId="0" fontId="16" fillId="0" borderId="1" xfId="29" applyFont="1" applyBorder="1"/>
    <xf numFmtId="0" fontId="7" fillId="0" borderId="10" xfId="29" applyFont="1" applyBorder="1"/>
    <xf numFmtId="3" fontId="12" fillId="0" borderId="10" xfId="9" quotePrefix="1" applyNumberFormat="1" applyFont="1" applyBorder="1" applyAlignment="1" applyProtection="1">
      <alignment horizontal="center"/>
      <protection locked="0"/>
    </xf>
    <xf numFmtId="0" fontId="16" fillId="0" borderId="1" xfId="29" applyFont="1" applyBorder="1" applyAlignment="1">
      <alignment wrapText="1"/>
    </xf>
    <xf numFmtId="3" fontId="12" fillId="0" borderId="10" xfId="29" applyNumberFormat="1" applyFont="1" applyBorder="1" applyAlignment="1">
      <alignment horizontal="center"/>
    </xf>
    <xf numFmtId="0" fontId="16" fillId="0" borderId="16" xfId="29" applyFont="1" applyBorder="1"/>
    <xf numFmtId="3" fontId="16" fillId="0" borderId="3" xfId="29" applyNumberFormat="1" applyFont="1" applyBorder="1" applyAlignment="1">
      <alignment horizontal="center"/>
    </xf>
    <xf numFmtId="3" fontId="12" fillId="0" borderId="3" xfId="9" quotePrefix="1" applyNumberFormat="1" applyFont="1" applyBorder="1" applyAlignment="1" applyProtection="1">
      <alignment horizontal="center"/>
      <protection locked="0"/>
    </xf>
    <xf numFmtId="3" fontId="12" fillId="0" borderId="17" xfId="9" quotePrefix="1" applyNumberFormat="1" applyFont="1" applyBorder="1" applyAlignment="1" applyProtection="1">
      <alignment horizontal="center"/>
      <protection locked="0"/>
    </xf>
    <xf numFmtId="0" fontId="16" fillId="0" borderId="0" xfId="29" applyFont="1"/>
    <xf numFmtId="0" fontId="19" fillId="0" borderId="0" xfId="29" applyFont="1"/>
    <xf numFmtId="38" fontId="10" fillId="0" borderId="1" xfId="30" applyNumberFormat="1" applyFont="1" applyBorder="1"/>
    <xf numFmtId="0" fontId="33" fillId="0" borderId="35" xfId="17" applyBorder="1"/>
    <xf numFmtId="38" fontId="16" fillId="0" borderId="1" xfId="30" applyNumberFormat="1" applyFont="1" applyBorder="1"/>
    <xf numFmtId="38" fontId="16" fillId="0" borderId="10" xfId="30" applyNumberFormat="1" applyFont="1" applyBorder="1" applyAlignment="1">
      <alignment horizontal="center"/>
    </xf>
    <xf numFmtId="0" fontId="33" fillId="0" borderId="10" xfId="17" applyBorder="1"/>
    <xf numFmtId="38" fontId="33" fillId="0" borderId="0" xfId="17" applyNumberFormat="1"/>
    <xf numFmtId="38" fontId="16" fillId="0" borderId="0" xfId="30" applyNumberFormat="1" applyFont="1" applyAlignment="1">
      <alignment horizontal="center"/>
    </xf>
    <xf numFmtId="38" fontId="16" fillId="0" borderId="10" xfId="30" applyNumberFormat="1" applyFont="1" applyBorder="1" applyAlignment="1">
      <alignment horizontal="center" vertical="center" wrapText="1"/>
    </xf>
    <xf numFmtId="0" fontId="10" fillId="0" borderId="1" xfId="17" applyFont="1" applyBorder="1"/>
    <xf numFmtId="0" fontId="16" fillId="0" borderId="1" xfId="17" applyFont="1" applyBorder="1"/>
    <xf numFmtId="38" fontId="10" fillId="0" borderId="10" xfId="17" applyNumberFormat="1" applyFont="1" applyBorder="1" applyAlignment="1">
      <alignment horizontal="center"/>
    </xf>
    <xf numFmtId="38" fontId="16" fillId="0" borderId="16" xfId="30" applyNumberFormat="1" applyFont="1" applyBorder="1"/>
    <xf numFmtId="38" fontId="16" fillId="0" borderId="0" xfId="30" applyNumberFormat="1" applyFont="1"/>
    <xf numFmtId="0" fontId="11" fillId="0" borderId="1" xfId="19" applyFont="1" applyBorder="1" applyAlignment="1" applyProtection="1">
      <alignment horizontal="center"/>
      <protection locked="0"/>
    </xf>
    <xf numFmtId="0" fontId="33" fillId="0" borderId="10" xfId="31" applyBorder="1"/>
    <xf numFmtId="3" fontId="10" fillId="0" borderId="10" xfId="31" applyNumberFormat="1" applyFont="1" applyBorder="1" applyAlignment="1">
      <alignment horizontal="center"/>
    </xf>
    <xf numFmtId="3" fontId="16" fillId="0" borderId="10" xfId="31" applyNumberFormat="1" applyFont="1" applyBorder="1" applyAlignment="1">
      <alignment horizontal="center"/>
    </xf>
    <xf numFmtId="0" fontId="33" fillId="0" borderId="0" xfId="31" applyAlignment="1">
      <alignment horizontal="center"/>
    </xf>
    <xf numFmtId="0" fontId="12" fillId="0" borderId="1" xfId="19" applyFont="1" applyBorder="1" applyAlignment="1" applyProtection="1">
      <alignment horizontal="left" indent="2"/>
      <protection locked="0"/>
    </xf>
    <xf numFmtId="0" fontId="12" fillId="0" borderId="1" xfId="19" applyFont="1" applyBorder="1" applyAlignment="1" applyProtection="1">
      <alignment horizontal="left" wrapText="1"/>
      <protection locked="0"/>
    </xf>
    <xf numFmtId="10" fontId="16" fillId="0" borderId="10" xfId="31" applyNumberFormat="1" applyFont="1" applyBorder="1" applyAlignment="1">
      <alignment horizontal="center"/>
    </xf>
    <xf numFmtId="0" fontId="12" fillId="0" borderId="1" xfId="19" applyFont="1" applyBorder="1" applyAlignment="1" applyProtection="1">
      <alignment horizontal="left" indent="4"/>
      <protection locked="0"/>
    </xf>
    <xf numFmtId="0" fontId="10" fillId="0" borderId="10" xfId="31" applyFont="1" applyBorder="1" applyAlignment="1">
      <alignment horizontal="center"/>
    </xf>
    <xf numFmtId="0" fontId="12" fillId="0" borderId="30" xfId="19" applyFont="1" applyBorder="1" applyAlignment="1" applyProtection="1">
      <alignment horizontal="left" vertical="center" wrapText="1"/>
      <protection locked="0"/>
    </xf>
    <xf numFmtId="3" fontId="12" fillId="0" borderId="28" xfId="19" applyNumberFormat="1" applyFont="1" applyBorder="1" applyAlignment="1">
      <alignment horizontal="center" vertical="center"/>
    </xf>
    <xf numFmtId="4" fontId="12" fillId="0" borderId="28" xfId="19" applyNumberFormat="1" applyFont="1" applyBorder="1" applyAlignment="1">
      <alignment horizontal="center" vertical="center"/>
    </xf>
    <xf numFmtId="10" fontId="12" fillId="0" borderId="28" xfId="19" applyNumberFormat="1" applyFont="1" applyBorder="1" applyAlignment="1">
      <alignment horizontal="center" vertical="center"/>
    </xf>
    <xf numFmtId="10" fontId="16" fillId="0" borderId="28" xfId="31" applyNumberFormat="1" applyFont="1" applyBorder="1" applyAlignment="1">
      <alignment horizontal="center"/>
    </xf>
    <xf numFmtId="10" fontId="16" fillId="0" borderId="31" xfId="31" applyNumberFormat="1" applyFont="1" applyBorder="1" applyAlignment="1">
      <alignment horizontal="center"/>
    </xf>
    <xf numFmtId="38" fontId="46" fillId="0" borderId="16" xfId="28" applyNumberFormat="1" applyFont="1" applyBorder="1" applyAlignment="1">
      <alignment vertical="center"/>
    </xf>
    <xf numFmtId="38" fontId="46" fillId="0" borderId="3" xfId="28" applyNumberFormat="1" applyFont="1" applyBorder="1" applyAlignment="1">
      <alignment vertical="center"/>
    </xf>
    <xf numFmtId="0" fontId="33" fillId="0" borderId="3" xfId="31" applyBorder="1"/>
    <xf numFmtId="0" fontId="33" fillId="0" borderId="17" xfId="31" applyBorder="1"/>
    <xf numFmtId="0" fontId="15" fillId="0" borderId="0" xfId="19" applyFont="1" applyProtection="1">
      <protection locked="0"/>
    </xf>
    <xf numFmtId="0" fontId="2" fillId="0" borderId="0" xfId="21" applyAlignment="1">
      <alignment horizontal="center"/>
    </xf>
    <xf numFmtId="165" fontId="10" fillId="0" borderId="15" xfId="0" applyNumberFormat="1" applyFont="1" applyBorder="1" applyAlignment="1">
      <alignment horizontal="center"/>
    </xf>
    <xf numFmtId="0" fontId="12" fillId="0" borderId="10" xfId="14" applyFont="1" applyBorder="1" applyAlignment="1">
      <alignment horizontal="right" vertical="center"/>
    </xf>
    <xf numFmtId="0" fontId="0" fillId="0" borderId="10" xfId="0" applyBorder="1"/>
    <xf numFmtId="0" fontId="0" fillId="0" borderId="3" xfId="0" applyBorder="1"/>
    <xf numFmtId="0" fontId="0" fillId="0" borderId="17" xfId="0" applyBorder="1"/>
    <xf numFmtId="3" fontId="15" fillId="0" borderId="1" xfId="8" applyFont="1" applyBorder="1"/>
    <xf numFmtId="0" fontId="11" fillId="0" borderId="1" xfId="19" applyFont="1" applyBorder="1" applyAlignment="1" applyProtection="1">
      <alignment horizontal="left"/>
      <protection locked="0"/>
    </xf>
    <xf numFmtId="3" fontId="16" fillId="0" borderId="0" xfId="27" applyNumberFormat="1" applyFont="1" applyFill="1" applyBorder="1" applyAlignment="1">
      <alignment horizontal="right"/>
    </xf>
    <xf numFmtId="0" fontId="75" fillId="0" borderId="0" xfId="0" applyFont="1"/>
    <xf numFmtId="0" fontId="75" fillId="0" borderId="0" xfId="0" applyFont="1" applyAlignment="1">
      <alignment horizontal="center"/>
    </xf>
    <xf numFmtId="0" fontId="76" fillId="0" borderId="0" xfId="0" applyFont="1" applyAlignment="1">
      <alignment horizontal="center"/>
    </xf>
    <xf numFmtId="38" fontId="10" fillId="0" borderId="0" xfId="19" applyNumberFormat="1" applyFont="1" applyBorder="1" applyAlignment="1">
      <alignment horizontal="center"/>
    </xf>
    <xf numFmtId="0" fontId="10" fillId="0" borderId="0" xfId="19" applyFont="1" applyBorder="1" applyAlignment="1">
      <alignment horizontal="center"/>
    </xf>
    <xf numFmtId="0" fontId="3" fillId="0" borderId="0" xfId="19" applyFont="1" applyBorder="1" applyAlignment="1" applyProtection="1">
      <alignment horizontal="center"/>
      <protection locked="0"/>
    </xf>
    <xf numFmtId="0" fontId="7" fillId="0" borderId="0" xfId="19" applyFont="1" applyBorder="1"/>
    <xf numFmtId="0" fontId="53" fillId="0" borderId="56" xfId="19" applyFont="1" applyBorder="1" applyProtection="1">
      <protection locked="0"/>
    </xf>
    <xf numFmtId="0" fontId="10" fillId="0" borderId="57" xfId="19" applyFont="1" applyBorder="1" applyAlignment="1">
      <alignment horizontal="center"/>
    </xf>
    <xf numFmtId="0" fontId="11" fillId="0" borderId="57" xfId="19" applyFont="1" applyBorder="1" applyAlignment="1" applyProtection="1">
      <alignment horizontal="center"/>
      <protection locked="0"/>
    </xf>
    <xf numFmtId="0" fontId="11" fillId="0" borderId="58" xfId="19" applyFont="1" applyBorder="1" applyAlignment="1" applyProtection="1">
      <alignment horizontal="center"/>
      <protection locked="0"/>
    </xf>
    <xf numFmtId="0" fontId="12" fillId="0" borderId="1" xfId="19" applyFont="1" applyBorder="1" applyAlignment="1" applyProtection="1">
      <alignment horizontal="left" indent="1"/>
      <protection locked="0"/>
    </xf>
    <xf numFmtId="0" fontId="12" fillId="0" borderId="0" xfId="19" applyFont="1" applyBorder="1" applyAlignment="1">
      <alignment horizontal="center"/>
    </xf>
    <xf numFmtId="38" fontId="12" fillId="0" borderId="0" xfId="19" applyNumberFormat="1" applyFont="1" applyBorder="1" applyAlignment="1">
      <alignment horizontal="center"/>
    </xf>
    <xf numFmtId="0" fontId="12" fillId="0" borderId="0" xfId="19" applyFont="1" applyBorder="1" applyAlignment="1" applyProtection="1">
      <alignment horizontal="center"/>
      <protection locked="0"/>
    </xf>
    <xf numFmtId="0" fontId="65" fillId="0" borderId="0" xfId="0" applyFont="1" applyBorder="1" applyAlignment="1">
      <alignment horizontal="center"/>
    </xf>
    <xf numFmtId="0" fontId="41" fillId="0" borderId="0" xfId="19" applyFont="1" applyBorder="1" applyAlignment="1" applyProtection="1">
      <alignment horizontal="center"/>
      <protection locked="0"/>
    </xf>
    <xf numFmtId="41" fontId="12" fillId="0" borderId="0" xfId="19" applyNumberFormat="1" applyFont="1" applyBorder="1" applyAlignment="1">
      <alignment horizontal="center"/>
    </xf>
    <xf numFmtId="0" fontId="12" fillId="0" borderId="0" xfId="19" quotePrefix="1" applyFont="1" applyBorder="1" applyAlignment="1">
      <alignment horizontal="center"/>
    </xf>
    <xf numFmtId="0" fontId="65" fillId="0" borderId="0" xfId="0" quotePrefix="1" applyFont="1" applyBorder="1" applyAlignment="1">
      <alignment horizontal="center"/>
    </xf>
    <xf numFmtId="0" fontId="12" fillId="0" borderId="0" xfId="19" applyFont="1" applyBorder="1" applyAlignment="1">
      <alignment horizontal="right"/>
    </xf>
    <xf numFmtId="0" fontId="12" fillId="0" borderId="0" xfId="19" applyFont="1" applyBorder="1"/>
    <xf numFmtId="0" fontId="7" fillId="0" borderId="0" xfId="19" applyFont="1" applyBorder="1" applyAlignment="1">
      <alignment horizontal="center"/>
    </xf>
    <xf numFmtId="0" fontId="11" fillId="0" borderId="0" xfId="19" applyFont="1" applyBorder="1" applyAlignment="1">
      <alignment horizontal="center"/>
    </xf>
    <xf numFmtId="0" fontId="68" fillId="0" borderId="0" xfId="0" applyFont="1" applyBorder="1" applyAlignment="1">
      <alignment horizontal="center"/>
    </xf>
    <xf numFmtId="0" fontId="16" fillId="0" borderId="0" xfId="19" applyFont="1" applyBorder="1" applyAlignment="1">
      <alignment horizontal="center"/>
    </xf>
    <xf numFmtId="0" fontId="11" fillId="0" borderId="0" xfId="19" quotePrefix="1" applyFont="1" applyBorder="1" applyAlignment="1">
      <alignment horizontal="center"/>
    </xf>
    <xf numFmtId="0" fontId="53" fillId="0" borderId="59" xfId="19" applyFont="1" applyBorder="1" applyProtection="1">
      <protection locked="0"/>
    </xf>
    <xf numFmtId="0" fontId="10" fillId="0" borderId="60" xfId="19" applyFont="1" applyBorder="1" applyAlignment="1">
      <alignment horizontal="center"/>
    </xf>
    <xf numFmtId="0" fontId="10" fillId="0" borderId="61" xfId="19" applyFont="1" applyBorder="1" applyAlignment="1">
      <alignment horizontal="center"/>
    </xf>
    <xf numFmtId="0" fontId="10" fillId="0" borderId="0" xfId="0" applyFont="1" applyBorder="1" applyAlignment="1">
      <alignment horizontal="center"/>
    </xf>
    <xf numFmtId="0" fontId="55" fillId="0" borderId="0" xfId="0" applyFont="1" applyBorder="1" applyAlignment="1">
      <alignment horizontal="center"/>
    </xf>
    <xf numFmtId="38" fontId="11" fillId="0" borderId="0" xfId="19" applyNumberFormat="1" applyFont="1" applyBorder="1" applyAlignment="1">
      <alignment horizontal="center"/>
    </xf>
    <xf numFmtId="0" fontId="16" fillId="0" borderId="0" xfId="0" applyFont="1" applyBorder="1" applyAlignment="1">
      <alignment horizontal="center"/>
    </xf>
    <xf numFmtId="0" fontId="13" fillId="0" borderId="0" xfId="0" applyFont="1" applyBorder="1" applyAlignment="1">
      <alignment horizontal="center"/>
    </xf>
    <xf numFmtId="0" fontId="0" fillId="0" borderId="0" xfId="0" applyBorder="1" applyAlignment="1">
      <alignment horizontal="center"/>
    </xf>
    <xf numFmtId="0" fontId="0" fillId="0" borderId="0" xfId="0" applyBorder="1"/>
    <xf numFmtId="0" fontId="25" fillId="0" borderId="0" xfId="0" applyFont="1" applyBorder="1"/>
    <xf numFmtId="0" fontId="10" fillId="0" borderId="59" xfId="19" applyFont="1" applyBorder="1" applyAlignment="1">
      <alignment horizontal="center"/>
    </xf>
    <xf numFmtId="0" fontId="54" fillId="0" borderId="1" xfId="0" applyFont="1" applyBorder="1" applyAlignment="1">
      <alignment horizontal="center"/>
    </xf>
    <xf numFmtId="0" fontId="25" fillId="0" borderId="1" xfId="0" applyFont="1" applyBorder="1" applyAlignment="1">
      <alignment horizontal="center"/>
    </xf>
    <xf numFmtId="0" fontId="11" fillId="0" borderId="1" xfId="19" applyFont="1" applyBorder="1" applyAlignment="1">
      <alignment horizontal="center"/>
    </xf>
    <xf numFmtId="38" fontId="10" fillId="0" borderId="1" xfId="19" applyNumberFormat="1" applyFont="1" applyBorder="1" applyAlignment="1">
      <alignment horizontal="center"/>
    </xf>
    <xf numFmtId="0" fontId="12" fillId="0" borderId="1" xfId="19" applyFont="1" applyBorder="1" applyAlignment="1">
      <alignment horizontal="center"/>
    </xf>
    <xf numFmtId="0" fontId="25" fillId="0" borderId="16" xfId="0" applyFont="1" applyBorder="1" applyAlignment="1">
      <alignment horizontal="center"/>
    </xf>
    <xf numFmtId="0" fontId="56" fillId="0" borderId="0" xfId="0" applyFont="1" applyFill="1"/>
    <xf numFmtId="0" fontId="10" fillId="0" borderId="38" xfId="20" applyFont="1" applyFill="1" applyBorder="1" applyAlignment="1">
      <alignment horizontal="left"/>
    </xf>
    <xf numFmtId="0" fontId="10" fillId="0" borderId="34" xfId="20" applyFont="1" applyFill="1" applyBorder="1" applyAlignment="1">
      <alignment horizontal="centerContinuous"/>
    </xf>
    <xf numFmtId="3" fontId="10" fillId="0" borderId="48" xfId="20" applyNumberFormat="1" applyFont="1" applyFill="1" applyBorder="1" applyAlignment="1">
      <alignment horizontal="center"/>
    </xf>
    <xf numFmtId="0" fontId="10" fillId="0" borderId="1" xfId="20" applyFont="1" applyFill="1" applyBorder="1"/>
    <xf numFmtId="38" fontId="10" fillId="0" borderId="11" xfId="20" applyNumberFormat="1" applyFont="1" applyFill="1" applyBorder="1" applyAlignment="1">
      <alignment horizontal="right"/>
    </xf>
    <xf numFmtId="0" fontId="16" fillId="0" borderId="1" xfId="20" applyFont="1" applyFill="1" applyBorder="1"/>
    <xf numFmtId="38" fontId="16" fillId="0" borderId="11" xfId="20" applyNumberFormat="1" applyFont="1" applyFill="1" applyBorder="1" applyAlignment="1" applyProtection="1">
      <alignment horizontal="center"/>
      <protection locked="0"/>
    </xf>
    <xf numFmtId="38" fontId="16" fillId="0" borderId="11" xfId="20" applyNumberFormat="1" applyFont="1" applyFill="1" applyBorder="1" applyAlignment="1">
      <alignment horizontal="center"/>
    </xf>
    <xf numFmtId="0" fontId="56" fillId="0" borderId="5" xfId="0" applyFont="1" applyFill="1" applyBorder="1"/>
    <xf numFmtId="0" fontId="16" fillId="0" borderId="5" xfId="20" applyFont="1" applyFill="1" applyBorder="1"/>
    <xf numFmtId="38" fontId="10" fillId="0" borderId="27" xfId="20" applyNumberFormat="1" applyFont="1" applyFill="1" applyBorder="1" applyAlignment="1">
      <alignment horizontal="center"/>
    </xf>
    <xf numFmtId="0" fontId="10" fillId="0" borderId="38" xfId="20" applyFont="1" applyFill="1" applyBorder="1"/>
    <xf numFmtId="0" fontId="10" fillId="0" borderId="34" xfId="20" applyFont="1" applyFill="1" applyBorder="1"/>
    <xf numFmtId="0" fontId="10" fillId="0" borderId="36" xfId="20" applyFont="1" applyFill="1" applyBorder="1"/>
    <xf numFmtId="38" fontId="16" fillId="0" borderId="48" xfId="20" applyNumberFormat="1" applyFont="1" applyFill="1" applyBorder="1" applyAlignment="1">
      <alignment horizontal="center"/>
    </xf>
    <xf numFmtId="0" fontId="16" fillId="0" borderId="16" xfId="20" applyFont="1" applyFill="1" applyBorder="1"/>
    <xf numFmtId="0" fontId="16" fillId="0" borderId="3" xfId="20" applyFont="1" applyFill="1" applyBorder="1"/>
    <xf numFmtId="38" fontId="16" fillId="0" borderId="49" xfId="20" applyNumberFormat="1" applyFont="1" applyFill="1" applyBorder="1" applyAlignment="1" applyProtection="1">
      <alignment horizontal="center"/>
      <protection locked="0"/>
    </xf>
    <xf numFmtId="0" fontId="10" fillId="0" borderId="18" xfId="20" applyFont="1" applyFill="1" applyBorder="1"/>
    <xf numFmtId="0" fontId="16" fillId="0" borderId="19" xfId="20" applyFont="1" applyFill="1" applyBorder="1"/>
    <xf numFmtId="38" fontId="16" fillId="0" borderId="52" xfId="20" applyNumberFormat="1" applyFont="1" applyFill="1" applyBorder="1" applyAlignment="1" applyProtection="1">
      <alignment horizontal="center"/>
      <protection locked="0"/>
    </xf>
    <xf numFmtId="38" fontId="16" fillId="0" borderId="11" xfId="20" quotePrefix="1" applyNumberFormat="1" applyFont="1" applyFill="1" applyBorder="1" applyAlignment="1" applyProtection="1">
      <alignment horizontal="center"/>
      <protection locked="0"/>
    </xf>
    <xf numFmtId="0" fontId="16" fillId="0" borderId="34" xfId="20" applyFont="1" applyFill="1" applyBorder="1"/>
    <xf numFmtId="38" fontId="10" fillId="0" borderId="48" xfId="20" applyNumberFormat="1" applyFont="1" applyFill="1" applyBorder="1" applyAlignment="1">
      <alignment horizontal="center"/>
    </xf>
    <xf numFmtId="0" fontId="10" fillId="0" borderId="19" xfId="20" applyFont="1" applyFill="1" applyBorder="1"/>
    <xf numFmtId="38" fontId="16" fillId="0" borderId="52" xfId="20" applyNumberFormat="1" applyFont="1" applyFill="1" applyBorder="1" applyAlignment="1">
      <alignment horizontal="center"/>
    </xf>
    <xf numFmtId="0" fontId="10" fillId="0" borderId="4" xfId="20" applyFont="1" applyFill="1" applyBorder="1"/>
    <xf numFmtId="0" fontId="16" fillId="0" borderId="4" xfId="20" applyFont="1" applyFill="1" applyBorder="1"/>
    <xf numFmtId="38" fontId="10" fillId="0" borderId="53" xfId="20" applyNumberFormat="1" applyFont="1" applyFill="1" applyBorder="1" applyAlignment="1">
      <alignment horizontal="center"/>
    </xf>
    <xf numFmtId="38" fontId="10" fillId="0" borderId="11" xfId="20" applyNumberFormat="1" applyFont="1" applyFill="1" applyBorder="1" applyAlignment="1">
      <alignment horizontal="center"/>
    </xf>
    <xf numFmtId="38" fontId="10" fillId="0" borderId="27" xfId="20" applyNumberFormat="1" applyFont="1" applyFill="1" applyBorder="1" applyAlignment="1" applyProtection="1">
      <alignment horizontal="center"/>
      <protection locked="0"/>
    </xf>
    <xf numFmtId="0" fontId="56" fillId="0" borderId="4" xfId="0" applyFont="1" applyFill="1" applyBorder="1"/>
    <xf numFmtId="38" fontId="10" fillId="0" borderId="53" xfId="20" applyNumberFormat="1" applyFont="1" applyFill="1" applyBorder="1" applyAlignment="1" applyProtection="1">
      <alignment horizontal="center"/>
      <protection locked="0"/>
    </xf>
    <xf numFmtId="0" fontId="16" fillId="0" borderId="0" xfId="0" applyFont="1" applyFill="1"/>
    <xf numFmtId="0" fontId="16" fillId="0" borderId="37" xfId="14" applyFont="1" applyBorder="1" applyAlignment="1">
      <alignment horizontal="left" vertical="center"/>
    </xf>
    <xf numFmtId="0" fontId="10" fillId="0" borderId="59" xfId="14" applyFont="1" applyBorder="1" applyAlignment="1" applyProtection="1">
      <alignment horizontal="center"/>
      <protection locked="0"/>
    </xf>
    <xf numFmtId="0" fontId="10" fillId="0" borderId="60" xfId="14" applyFont="1" applyBorder="1" applyAlignment="1">
      <alignment horizontal="center"/>
    </xf>
    <xf numFmtId="0" fontId="10" fillId="0" borderId="61" xfId="14" applyFont="1" applyBorder="1" applyAlignment="1">
      <alignment horizontal="center"/>
    </xf>
    <xf numFmtId="0" fontId="10" fillId="0" borderId="1" xfId="14" applyFont="1" applyBorder="1" applyProtection="1">
      <protection locked="0"/>
    </xf>
    <xf numFmtId="3" fontId="16" fillId="0" borderId="0" xfId="14" applyNumberFormat="1" applyFont="1" applyBorder="1"/>
    <xf numFmtId="0" fontId="12" fillId="0" borderId="0" xfId="14" applyFont="1" applyBorder="1"/>
    <xf numFmtId="3" fontId="12" fillId="0" borderId="0" xfId="14" applyNumberFormat="1" applyFont="1" applyBorder="1"/>
    <xf numFmtId="3" fontId="10" fillId="0" borderId="0" xfId="14" applyNumberFormat="1" applyFont="1" applyBorder="1"/>
    <xf numFmtId="3" fontId="11" fillId="0" borderId="0" xfId="14" applyNumberFormat="1" applyFont="1" applyBorder="1"/>
    <xf numFmtId="0" fontId="10" fillId="0" borderId="1" xfId="14" applyFont="1" applyBorder="1"/>
    <xf numFmtId="3" fontId="16" fillId="0" borderId="0" xfId="14" applyNumberFormat="1" applyFont="1" applyBorder="1" applyAlignment="1">
      <alignment horizontal="center"/>
    </xf>
    <xf numFmtId="3" fontId="16" fillId="0" borderId="0" xfId="14" applyNumberFormat="1" applyFont="1" applyBorder="1" applyAlignment="1">
      <alignment horizontal="right"/>
    </xf>
    <xf numFmtId="3" fontId="16" fillId="0" borderId="0" xfId="14" quotePrefix="1" applyNumberFormat="1" applyFont="1" applyBorder="1" applyAlignment="1">
      <alignment horizontal="right"/>
    </xf>
    <xf numFmtId="0" fontId="16" fillId="0" borderId="0" xfId="14" applyFont="1" applyBorder="1"/>
    <xf numFmtId="0" fontId="10" fillId="0" borderId="0" xfId="14" applyFont="1" applyBorder="1"/>
    <xf numFmtId="0" fontId="11" fillId="0" borderId="0" xfId="14" applyFont="1" applyBorder="1"/>
    <xf numFmtId="165" fontId="16" fillId="0" borderId="0" xfId="14" applyNumberFormat="1" applyFont="1" applyBorder="1"/>
    <xf numFmtId="165" fontId="12" fillId="0" borderId="0" xfId="14" applyNumberFormat="1" applyFont="1" applyBorder="1"/>
    <xf numFmtId="0" fontId="16" fillId="0" borderId="1" xfId="14" applyFont="1" applyBorder="1" applyAlignment="1" applyProtection="1">
      <alignment horizontal="left" vertical="center" wrapText="1"/>
      <protection locked="0"/>
    </xf>
    <xf numFmtId="165" fontId="16" fillId="0" borderId="0" xfId="14" applyNumberFormat="1" applyFont="1" applyBorder="1" applyAlignment="1">
      <alignment horizontal="left" vertical="center"/>
    </xf>
    <xf numFmtId="0" fontId="12" fillId="0" borderId="0" xfId="14" applyFont="1" applyBorder="1" applyAlignment="1">
      <alignment horizontal="left" vertical="center"/>
    </xf>
    <xf numFmtId="0" fontId="12" fillId="0" borderId="0" xfId="14" applyFont="1" applyBorder="1" applyAlignment="1">
      <alignment horizontal="right" vertical="center"/>
    </xf>
    <xf numFmtId="165" fontId="12" fillId="0" borderId="0" xfId="14" applyNumberFormat="1" applyFont="1" applyBorder="1" applyAlignment="1">
      <alignment horizontal="right" vertical="center"/>
    </xf>
    <xf numFmtId="0" fontId="16" fillId="0" borderId="1" xfId="14" applyFont="1" applyBorder="1" applyAlignment="1" applyProtection="1">
      <alignment wrapText="1"/>
      <protection locked="0"/>
    </xf>
    <xf numFmtId="0" fontId="12" fillId="0" borderId="16" xfId="14" applyFont="1" applyBorder="1"/>
    <xf numFmtId="0" fontId="16" fillId="0" borderId="3" xfId="14" applyFont="1" applyBorder="1"/>
    <xf numFmtId="165" fontId="16" fillId="0" borderId="3" xfId="14" applyNumberFormat="1" applyFont="1" applyBorder="1"/>
    <xf numFmtId="0" fontId="12" fillId="0" borderId="17" xfId="14" applyFont="1" applyBorder="1"/>
    <xf numFmtId="0" fontId="10" fillId="0" borderId="59" xfId="14" applyFont="1" applyBorder="1" applyAlignment="1">
      <alignment horizontal="center"/>
    </xf>
    <xf numFmtId="0" fontId="12" fillId="0" borderId="1" xfId="14" applyFont="1" applyBorder="1"/>
    <xf numFmtId="3" fontId="12" fillId="0" borderId="1" xfId="14" applyNumberFormat="1" applyFont="1" applyBorder="1"/>
    <xf numFmtId="3" fontId="11" fillId="0" borderId="1" xfId="14" applyNumberFormat="1" applyFont="1" applyBorder="1"/>
    <xf numFmtId="0" fontId="11" fillId="0" borderId="1" xfId="14" applyFont="1" applyBorder="1"/>
    <xf numFmtId="0" fontId="12" fillId="0" borderId="1" xfId="14" applyFont="1" applyBorder="1" applyAlignment="1">
      <alignment horizontal="right" vertical="center"/>
    </xf>
    <xf numFmtId="0" fontId="10" fillId="0" borderId="59" xfId="9" applyFont="1" applyBorder="1" applyProtection="1">
      <protection locked="0"/>
    </xf>
    <xf numFmtId="0" fontId="10" fillId="0" borderId="60" xfId="9" applyFont="1" applyBorder="1" applyProtection="1">
      <protection locked="0"/>
    </xf>
    <xf numFmtId="0" fontId="10" fillId="0" borderId="61" xfId="9" applyFont="1" applyBorder="1" applyAlignment="1" applyProtection="1">
      <alignment horizontal="right"/>
      <protection locked="0"/>
    </xf>
    <xf numFmtId="38" fontId="10" fillId="0" borderId="32" xfId="9" applyNumberFormat="1" applyFont="1" applyBorder="1"/>
    <xf numFmtId="41" fontId="16" fillId="0" borderId="1" xfId="9" quotePrefix="1" applyNumberFormat="1" applyFont="1" applyBorder="1" applyAlignment="1" applyProtection="1">
      <alignment horizontal="right"/>
      <protection locked="0"/>
    </xf>
    <xf numFmtId="41" fontId="16" fillId="0" borderId="0" xfId="9" quotePrefix="1" applyNumberFormat="1" applyFont="1" applyBorder="1" applyAlignment="1" applyProtection="1">
      <alignment horizontal="right"/>
      <protection locked="0"/>
    </xf>
    <xf numFmtId="0" fontId="16" fillId="0" borderId="0" xfId="0" applyFont="1" applyBorder="1"/>
    <xf numFmtId="41" fontId="16" fillId="0" borderId="1" xfId="9" quotePrefix="1" applyNumberFormat="1" applyFont="1" applyBorder="1" applyAlignment="1" applyProtection="1">
      <alignment horizontal="right" wrapText="1"/>
      <protection locked="0"/>
    </xf>
    <xf numFmtId="41" fontId="16" fillId="0" borderId="0" xfId="9" quotePrefix="1" applyNumberFormat="1" applyFont="1" applyBorder="1" applyAlignment="1" applyProtection="1">
      <alignment horizontal="right" wrapText="1"/>
      <protection locked="0"/>
    </xf>
    <xf numFmtId="0" fontId="16" fillId="0" borderId="0" xfId="0" applyFont="1" applyBorder="1" applyAlignment="1">
      <alignment horizontal="right"/>
    </xf>
    <xf numFmtId="0" fontId="16" fillId="0" borderId="0" xfId="0" applyFont="1" applyBorder="1" applyAlignment="1">
      <alignment horizontal="right" wrapText="1"/>
    </xf>
    <xf numFmtId="0" fontId="16" fillId="0" borderId="0" xfId="0" applyFont="1" applyBorder="1" applyAlignment="1">
      <alignment wrapText="1"/>
    </xf>
    <xf numFmtId="41" fontId="16" fillId="0" borderId="16" xfId="9" quotePrefix="1" applyNumberFormat="1" applyFont="1" applyBorder="1" applyAlignment="1" applyProtection="1">
      <alignment horizontal="right"/>
      <protection locked="0"/>
    </xf>
    <xf numFmtId="41" fontId="16" fillId="0" borderId="3" xfId="9" quotePrefix="1" applyNumberFormat="1" applyFont="1" applyBorder="1" applyAlignment="1" applyProtection="1">
      <alignment horizontal="right"/>
      <protection locked="0"/>
    </xf>
    <xf numFmtId="38" fontId="11" fillId="0" borderId="17" xfId="9" applyNumberFormat="1" applyFont="1" applyBorder="1"/>
    <xf numFmtId="0" fontId="10" fillId="0" borderId="59" xfId="9" applyFont="1" applyBorder="1" applyAlignment="1" applyProtection="1">
      <alignment horizontal="left" vertical="center" wrapText="1"/>
      <protection locked="0"/>
    </xf>
    <xf numFmtId="38" fontId="12" fillId="0" borderId="0" xfId="9" applyNumberFormat="1" applyFont="1" applyBorder="1" applyProtection="1">
      <protection locked="0"/>
    </xf>
    <xf numFmtId="38" fontId="16" fillId="0" borderId="0" xfId="9" applyNumberFormat="1" applyFont="1" applyBorder="1" applyProtection="1">
      <protection locked="0"/>
    </xf>
    <xf numFmtId="38" fontId="12" fillId="0" borderId="0" xfId="9" quotePrefix="1" applyNumberFormat="1" applyFont="1" applyBorder="1" applyAlignment="1" applyProtection="1">
      <alignment horizontal="right" wrapText="1"/>
      <protection locked="0"/>
    </xf>
    <xf numFmtId="38" fontId="16" fillId="0" borderId="0" xfId="9" quotePrefix="1" applyNumberFormat="1" applyFont="1" applyBorder="1" applyAlignment="1" applyProtection="1">
      <alignment horizontal="right" wrapText="1"/>
      <protection locked="0"/>
    </xf>
    <xf numFmtId="38" fontId="12" fillId="0" borderId="0" xfId="9" quotePrefix="1" applyNumberFormat="1" applyFont="1" applyBorder="1" applyAlignment="1" applyProtection="1">
      <alignment horizontal="right"/>
      <protection locked="0"/>
    </xf>
    <xf numFmtId="38" fontId="16" fillId="0" borderId="0" xfId="9" quotePrefix="1" applyNumberFormat="1" applyFont="1" applyBorder="1" applyAlignment="1" applyProtection="1">
      <alignment horizontal="right"/>
      <protection locked="0"/>
    </xf>
    <xf numFmtId="41" fontId="12" fillId="0" borderId="0" xfId="9" quotePrefix="1" applyNumberFormat="1" applyFont="1" applyBorder="1" applyAlignment="1" applyProtection="1">
      <alignment horizontal="right"/>
      <protection locked="0"/>
    </xf>
    <xf numFmtId="0" fontId="12" fillId="0" borderId="16" xfId="9" applyFont="1" applyBorder="1" applyAlignment="1" applyProtection="1">
      <alignment horizontal="left" vertical="center" wrapText="1"/>
      <protection locked="0"/>
    </xf>
    <xf numFmtId="38" fontId="12" fillId="0" borderId="3" xfId="9" applyNumberFormat="1" applyFont="1" applyBorder="1" applyProtection="1">
      <protection locked="0"/>
    </xf>
    <xf numFmtId="38" fontId="16" fillId="0" borderId="3" xfId="9" applyNumberFormat="1" applyFont="1" applyBorder="1" applyProtection="1">
      <protection locked="0"/>
    </xf>
    <xf numFmtId="0" fontId="11" fillId="0" borderId="56" xfId="19" applyFont="1" applyBorder="1" applyAlignment="1" applyProtection="1">
      <alignment horizontal="center"/>
      <protection locked="0"/>
    </xf>
    <xf numFmtId="0" fontId="12" fillId="0" borderId="1" xfId="19" applyFont="1" applyBorder="1" applyAlignment="1" applyProtection="1">
      <alignment horizontal="center"/>
      <protection locked="0"/>
    </xf>
    <xf numFmtId="0" fontId="65" fillId="0" borderId="1" xfId="0" quotePrefix="1" applyFont="1" applyBorder="1" applyAlignment="1">
      <alignment horizontal="center"/>
    </xf>
    <xf numFmtId="0" fontId="12" fillId="0" borderId="16" xfId="19" applyFont="1" applyBorder="1" applyAlignment="1" applyProtection="1">
      <alignment horizontal="center"/>
      <protection locked="0"/>
    </xf>
    <xf numFmtId="3" fontId="10" fillId="0" borderId="63" xfId="20" applyNumberFormat="1" applyFont="1" applyFill="1" applyBorder="1" applyAlignment="1">
      <alignment horizontal="center"/>
    </xf>
    <xf numFmtId="0" fontId="10" fillId="0" borderId="0" xfId="20" applyFont="1" applyFill="1" applyBorder="1"/>
    <xf numFmtId="0" fontId="16" fillId="0" borderId="0" xfId="20" applyFont="1" applyFill="1" applyBorder="1"/>
    <xf numFmtId="0" fontId="16" fillId="0" borderId="0" xfId="20" quotePrefix="1" applyFont="1" applyFill="1" applyBorder="1" applyAlignment="1">
      <alignment horizontal="left"/>
    </xf>
    <xf numFmtId="0" fontId="10" fillId="0" borderId="32" xfId="20" applyFont="1" applyFill="1" applyBorder="1"/>
    <xf numFmtId="0" fontId="10" fillId="0" borderId="2" xfId="20" applyFont="1" applyFill="1" applyBorder="1"/>
    <xf numFmtId="3" fontId="10" fillId="0" borderId="59" xfId="21" applyNumberFormat="1" applyFont="1" applyBorder="1" applyAlignment="1" applyProtection="1">
      <alignment horizontal="center"/>
      <protection locked="0"/>
    </xf>
    <xf numFmtId="3" fontId="10" fillId="0" borderId="61" xfId="21" applyNumberFormat="1" applyFont="1" applyBorder="1" applyAlignment="1" applyProtection="1">
      <alignment horizontal="center"/>
      <protection locked="0"/>
    </xf>
    <xf numFmtId="38" fontId="16" fillId="2" borderId="1" xfId="21" applyNumberFormat="1" applyFont="1" applyFill="1" applyBorder="1" applyAlignment="1">
      <alignment horizontal="left"/>
    </xf>
    <xf numFmtId="38" fontId="16" fillId="2" borderId="10" xfId="21" applyNumberFormat="1" applyFont="1" applyFill="1" applyBorder="1" applyAlignment="1">
      <alignment horizontal="right"/>
    </xf>
    <xf numFmtId="38" fontId="10" fillId="0" borderId="1" xfId="14" quotePrefix="1" applyNumberFormat="1" applyFont="1" applyBorder="1" applyAlignment="1">
      <alignment horizontal="center"/>
    </xf>
    <xf numFmtId="38" fontId="16" fillId="0" borderId="1" xfId="21" applyNumberFormat="1" applyFont="1" applyBorder="1" applyAlignment="1">
      <alignment horizontal="center"/>
    </xf>
    <xf numFmtId="38" fontId="10" fillId="0" borderId="1" xfId="14" applyNumberFormat="1" applyFont="1" applyBorder="1" applyAlignment="1">
      <alignment horizontal="center"/>
    </xf>
    <xf numFmtId="38" fontId="16" fillId="0" borderId="1" xfId="14" applyNumberFormat="1" applyFont="1" applyBorder="1" applyAlignment="1">
      <alignment horizontal="center"/>
    </xf>
    <xf numFmtId="38" fontId="16" fillId="0" borderId="16" xfId="21" applyNumberFormat="1" applyFont="1" applyBorder="1" applyAlignment="1">
      <alignment horizontal="center"/>
    </xf>
    <xf numFmtId="0" fontId="10" fillId="0" borderId="64" xfId="21" applyFont="1" applyBorder="1" applyAlignment="1" applyProtection="1">
      <alignment horizontal="left"/>
      <protection locked="0"/>
    </xf>
    <xf numFmtId="0" fontId="16" fillId="0" borderId="50" xfId="21" applyFont="1" applyBorder="1" applyAlignment="1" applyProtection="1">
      <alignment horizontal="left"/>
      <protection locked="0"/>
    </xf>
    <xf numFmtId="0" fontId="10" fillId="0" borderId="50" xfId="21" applyFont="1" applyBorder="1" applyProtection="1">
      <protection locked="0"/>
    </xf>
    <xf numFmtId="0" fontId="16" fillId="0" borderId="50" xfId="21" applyFont="1" applyBorder="1"/>
    <xf numFmtId="0" fontId="16" fillId="0" borderId="50" xfId="21" applyFont="1" applyBorder="1" applyProtection="1">
      <protection locked="0"/>
    </xf>
    <xf numFmtId="0" fontId="10" fillId="0" borderId="50" xfId="21" quotePrefix="1" applyFont="1" applyBorder="1" applyProtection="1">
      <protection locked="0"/>
    </xf>
    <xf numFmtId="0" fontId="16" fillId="0" borderId="50" xfId="21" quotePrefix="1" applyFont="1" applyBorder="1" applyProtection="1">
      <protection locked="0"/>
    </xf>
    <xf numFmtId="0" fontId="16" fillId="0" borderId="65" xfId="21" applyFont="1" applyBorder="1" applyProtection="1">
      <protection locked="0"/>
    </xf>
    <xf numFmtId="3" fontId="16" fillId="0" borderId="0" xfId="14" applyNumberFormat="1" applyFont="1" applyBorder="1" applyAlignment="1" applyProtection="1">
      <alignment horizontal="center"/>
      <protection locked="0"/>
    </xf>
    <xf numFmtId="3" fontId="12" fillId="0" borderId="0" xfId="14" applyNumberFormat="1" applyFont="1" applyBorder="1" applyAlignment="1">
      <alignment horizontal="center"/>
    </xf>
    <xf numFmtId="0" fontId="10" fillId="0" borderId="24" xfId="14" applyFont="1" applyBorder="1" applyAlignment="1">
      <alignment horizontal="center"/>
    </xf>
    <xf numFmtId="3" fontId="16" fillId="0" borderId="0" xfId="23" applyNumberFormat="1" applyFont="1" applyBorder="1" applyAlignment="1">
      <alignment horizontal="center"/>
    </xf>
    <xf numFmtId="0" fontId="10" fillId="0" borderId="56" xfId="23" applyFont="1" applyBorder="1" applyAlignment="1" applyProtection="1">
      <alignment horizontal="center"/>
      <protection locked="0"/>
    </xf>
    <xf numFmtId="0" fontId="10" fillId="0" borderId="57" xfId="23" applyFont="1" applyBorder="1" applyAlignment="1">
      <alignment horizontal="center"/>
    </xf>
    <xf numFmtId="1" fontId="10" fillId="0" borderId="57" xfId="23" applyNumberFormat="1" applyFont="1" applyBorder="1" applyAlignment="1">
      <alignment horizontal="center"/>
    </xf>
    <xf numFmtId="1" fontId="10" fillId="0" borderId="58" xfId="23" applyNumberFormat="1" applyFont="1" applyBorder="1" applyAlignment="1">
      <alignment horizontal="center"/>
    </xf>
    <xf numFmtId="0" fontId="10" fillId="0" borderId="56" xfId="14" applyFont="1" applyBorder="1" applyAlignment="1">
      <alignment horizontal="left"/>
    </xf>
    <xf numFmtId="1" fontId="10" fillId="0" borderId="57" xfId="14" applyNumberFormat="1" applyFont="1" applyBorder="1" applyAlignment="1">
      <alignment horizontal="center"/>
    </xf>
    <xf numFmtId="0" fontId="10" fillId="0" borderId="57" xfId="14" applyFont="1" applyBorder="1" applyAlignment="1">
      <alignment horizontal="center"/>
    </xf>
    <xf numFmtId="0" fontId="10" fillId="0" borderId="58" xfId="14" applyFont="1" applyBorder="1" applyAlignment="1">
      <alignment horizontal="center"/>
    </xf>
    <xf numFmtId="38" fontId="10" fillId="0" borderId="8" xfId="28" applyNumberFormat="1" applyFont="1" applyFill="1" applyBorder="1" applyAlignment="1" applyProtection="1">
      <alignment horizontal="center"/>
      <protection locked="0"/>
    </xf>
    <xf numFmtId="38" fontId="10" fillId="0" borderId="8" xfId="28" quotePrefix="1" applyNumberFormat="1" applyFont="1" applyFill="1" applyBorder="1" applyAlignment="1" applyProtection="1">
      <alignment horizontal="center"/>
      <protection locked="0"/>
    </xf>
    <xf numFmtId="38" fontId="10" fillId="0" borderId="8" xfId="28" quotePrefix="1" applyNumberFormat="1" applyFont="1" applyFill="1" applyBorder="1" applyAlignment="1">
      <alignment horizontal="center"/>
    </xf>
    <xf numFmtId="0" fontId="78" fillId="0" borderId="0" xfId="0" applyFont="1" applyFill="1"/>
    <xf numFmtId="38" fontId="16" fillId="0" borderId="8" xfId="28" quotePrefix="1" applyNumberFormat="1" applyFont="1" applyFill="1" applyBorder="1" applyAlignment="1">
      <alignment horizontal="center"/>
    </xf>
    <xf numFmtId="38" fontId="16" fillId="0" borderId="7" xfId="28" quotePrefix="1" applyNumberFormat="1" applyFont="1" applyFill="1" applyBorder="1" applyAlignment="1">
      <alignment horizontal="center"/>
    </xf>
    <xf numFmtId="38" fontId="10" fillId="0" borderId="8" xfId="28" applyNumberFormat="1" applyFont="1" applyFill="1" applyBorder="1" applyAlignment="1">
      <alignment horizontal="center"/>
    </xf>
    <xf numFmtId="38" fontId="16" fillId="0" borderId="8" xfId="28" applyNumberFormat="1" applyFont="1" applyFill="1" applyBorder="1" applyAlignment="1" applyProtection="1">
      <alignment horizontal="center"/>
      <protection locked="0"/>
    </xf>
    <xf numFmtId="0" fontId="34" fillId="0" borderId="0" xfId="0" applyFont="1" applyFill="1"/>
    <xf numFmtId="0" fontId="33" fillId="0" borderId="0" xfId="0" applyFont="1" applyFill="1"/>
    <xf numFmtId="38" fontId="16" fillId="0" borderId="8" xfId="28" quotePrefix="1" applyNumberFormat="1" applyFont="1" applyFill="1" applyBorder="1" applyAlignment="1" applyProtection="1">
      <alignment horizontal="center"/>
      <protection locked="0"/>
    </xf>
    <xf numFmtId="38" fontId="16" fillId="0" borderId="8" xfId="27" quotePrefix="1" applyNumberFormat="1" applyFont="1" applyFill="1" applyBorder="1" applyAlignment="1" applyProtection="1">
      <alignment horizontal="center"/>
      <protection locked="0"/>
    </xf>
    <xf numFmtId="38" fontId="10" fillId="0" borderId="13" xfId="28" applyNumberFormat="1" applyFont="1" applyFill="1" applyBorder="1" applyAlignment="1">
      <alignment horizontal="center"/>
    </xf>
    <xf numFmtId="38" fontId="10" fillId="0" borderId="13" xfId="28" quotePrefix="1" applyNumberFormat="1" applyFont="1" applyFill="1" applyBorder="1" applyAlignment="1">
      <alignment horizontal="center"/>
    </xf>
    <xf numFmtId="38" fontId="16" fillId="0" borderId="8" xfId="28" applyNumberFormat="1" applyFont="1" applyFill="1" applyBorder="1" applyAlignment="1">
      <alignment horizontal="center"/>
    </xf>
    <xf numFmtId="38" fontId="10" fillId="0" borderId="55" xfId="28" applyNumberFormat="1" applyFont="1" applyFill="1" applyBorder="1" applyAlignment="1">
      <alignment wrapText="1"/>
    </xf>
    <xf numFmtId="38" fontId="16" fillId="0" borderId="6" xfId="28" applyNumberFormat="1" applyFont="1" applyFill="1" applyBorder="1" applyAlignment="1">
      <alignment horizontal="center"/>
    </xf>
    <xf numFmtId="38" fontId="10" fillId="0" borderId="1" xfId="28" applyNumberFormat="1" applyFont="1" applyFill="1" applyBorder="1" applyAlignment="1">
      <alignment horizontal="left"/>
    </xf>
    <xf numFmtId="38" fontId="10" fillId="0" borderId="29" xfId="28" applyNumberFormat="1" applyFont="1" applyFill="1" applyBorder="1" applyAlignment="1">
      <alignment wrapText="1"/>
    </xf>
    <xf numFmtId="0" fontId="56" fillId="0" borderId="0" xfId="0" applyFont="1" applyFill="1" applyAlignment="1">
      <alignment wrapText="1"/>
    </xf>
    <xf numFmtId="38" fontId="10" fillId="0" borderId="0" xfId="28" applyNumberFormat="1" applyFont="1" applyFill="1" applyBorder="1" applyAlignment="1">
      <alignment horizontal="left"/>
    </xf>
    <xf numFmtId="38" fontId="10" fillId="0" borderId="10" xfId="28" applyNumberFormat="1" applyFont="1" applyFill="1" applyBorder="1" applyAlignment="1">
      <alignment horizontal="left"/>
    </xf>
    <xf numFmtId="38" fontId="10" fillId="0" borderId="10" xfId="28" applyNumberFormat="1" applyFont="1" applyFill="1" applyBorder="1" applyAlignment="1">
      <alignment horizontal="center"/>
    </xf>
    <xf numFmtId="38" fontId="16" fillId="0" borderId="29" xfId="28" quotePrefix="1" applyNumberFormat="1" applyFont="1" applyFill="1" applyBorder="1" applyAlignment="1">
      <alignment wrapText="1"/>
    </xf>
    <xf numFmtId="38" fontId="16" fillId="0" borderId="10" xfId="28" applyNumberFormat="1" applyFont="1" applyFill="1" applyBorder="1" applyAlignment="1">
      <alignment horizontal="center"/>
    </xf>
    <xf numFmtId="38" fontId="16" fillId="0" borderId="10" xfId="28" quotePrefix="1" applyNumberFormat="1" applyFont="1" applyFill="1" applyBorder="1" applyAlignment="1">
      <alignment horizontal="center"/>
    </xf>
    <xf numFmtId="38" fontId="16" fillId="0" borderId="29" xfId="28" quotePrefix="1" applyNumberFormat="1" applyFont="1" applyFill="1" applyBorder="1" applyAlignment="1">
      <alignment horizontal="left" wrapText="1"/>
    </xf>
    <xf numFmtId="38" fontId="16" fillId="0" borderId="29" xfId="28" applyNumberFormat="1" applyFont="1" applyFill="1" applyBorder="1" applyAlignment="1">
      <alignment wrapText="1"/>
    </xf>
    <xf numFmtId="38" fontId="10" fillId="0" borderId="1" xfId="28" applyNumberFormat="1" applyFont="1" applyFill="1" applyBorder="1" applyAlignment="1">
      <alignment wrapText="1"/>
    </xf>
    <xf numFmtId="38" fontId="10" fillId="0" borderId="0" xfId="28" applyNumberFormat="1" applyFont="1" applyFill="1" applyBorder="1" applyAlignment="1">
      <alignment horizontal="center"/>
    </xf>
    <xf numFmtId="38" fontId="10" fillId="0" borderId="11" xfId="28" applyNumberFormat="1" applyFont="1" applyFill="1" applyBorder="1" applyAlignment="1">
      <alignment horizontal="center"/>
    </xf>
    <xf numFmtId="38" fontId="16" fillId="0" borderId="11" xfId="28" applyNumberFormat="1" applyFont="1" applyFill="1" applyBorder="1" applyAlignment="1">
      <alignment horizontal="center"/>
    </xf>
    <xf numFmtId="38" fontId="16" fillId="0" borderId="11" xfId="28" quotePrefix="1" applyNumberFormat="1" applyFont="1" applyFill="1" applyBorder="1" applyAlignment="1">
      <alignment horizontal="center"/>
    </xf>
    <xf numFmtId="38" fontId="10" fillId="0" borderId="15" xfId="28" applyNumberFormat="1" applyFont="1" applyFill="1" applyBorder="1" applyAlignment="1">
      <alignment horizontal="center"/>
    </xf>
    <xf numFmtId="0" fontId="34" fillId="0" borderId="0" xfId="0" applyFont="1" applyFill="1" applyBorder="1"/>
    <xf numFmtId="38" fontId="10" fillId="0" borderId="1" xfId="28" applyNumberFormat="1" applyFont="1" applyFill="1" applyBorder="1" applyAlignment="1">
      <alignment horizontal="left" wrapText="1"/>
    </xf>
    <xf numFmtId="38" fontId="16" fillId="0" borderId="52" xfId="28" applyNumberFormat="1" applyFont="1" applyFill="1" applyBorder="1" applyAlignment="1">
      <alignment horizontal="center"/>
    </xf>
    <xf numFmtId="38" fontId="10" fillId="0" borderId="66" xfId="28" applyNumberFormat="1" applyFont="1" applyFill="1" applyBorder="1" applyAlignment="1">
      <alignment wrapText="1"/>
    </xf>
    <xf numFmtId="38" fontId="10" fillId="0" borderId="46" xfId="27" quotePrefix="1" applyNumberFormat="1" applyFont="1" applyFill="1" applyBorder="1" applyAlignment="1" applyProtection="1">
      <alignment horizontal="center"/>
      <protection locked="0"/>
    </xf>
    <xf numFmtId="38" fontId="10" fillId="0" borderId="49" xfId="27" quotePrefix="1" applyNumberFormat="1" applyFont="1" applyFill="1" applyBorder="1" applyAlignment="1" applyProtection="1">
      <alignment horizontal="center"/>
      <protection locked="0"/>
    </xf>
    <xf numFmtId="38" fontId="10" fillId="0" borderId="21" xfId="28" applyNumberFormat="1" applyFont="1" applyFill="1" applyBorder="1" applyAlignment="1">
      <alignment horizontal="left" wrapText="1"/>
    </xf>
    <xf numFmtId="38" fontId="10" fillId="0" borderId="22" xfId="28" applyNumberFormat="1" applyFont="1" applyFill="1" applyBorder="1" applyAlignment="1">
      <alignment horizontal="center"/>
    </xf>
    <xf numFmtId="38" fontId="10" fillId="0" borderId="22" xfId="28" applyNumberFormat="1" applyFont="1" applyFill="1" applyBorder="1" applyAlignment="1">
      <alignment horizontal="center" wrapText="1"/>
    </xf>
    <xf numFmtId="38" fontId="10" fillId="0" borderId="58" xfId="28" applyNumberFormat="1" applyFont="1" applyFill="1" applyBorder="1" applyAlignment="1">
      <alignment horizontal="center"/>
    </xf>
    <xf numFmtId="0" fontId="10" fillId="0" borderId="59" xfId="29" applyFont="1" applyBorder="1" applyAlignment="1">
      <alignment horizontal="left"/>
    </xf>
    <xf numFmtId="0" fontId="10" fillId="0" borderId="60" xfId="29" applyFont="1" applyBorder="1" applyAlignment="1">
      <alignment horizontal="center"/>
    </xf>
    <xf numFmtId="0" fontId="10" fillId="0" borderId="61" xfId="29" applyFont="1" applyBorder="1" applyAlignment="1">
      <alignment horizontal="center"/>
    </xf>
    <xf numFmtId="3" fontId="16" fillId="0" borderId="0" xfId="29" applyNumberFormat="1" applyFont="1" applyBorder="1" applyAlignment="1">
      <alignment horizontal="center"/>
    </xf>
    <xf numFmtId="3" fontId="12" fillId="0" borderId="0" xfId="29" applyNumberFormat="1" applyFont="1" applyBorder="1" applyAlignment="1">
      <alignment horizontal="center"/>
    </xf>
    <xf numFmtId="0" fontId="7" fillId="0" borderId="0" xfId="29" applyFont="1" applyBorder="1"/>
    <xf numFmtId="0" fontId="12" fillId="0" borderId="0" xfId="29" applyFont="1" applyBorder="1" applyAlignment="1">
      <alignment horizontal="center"/>
    </xf>
    <xf numFmtId="3" fontId="12" fillId="0" borderId="0" xfId="9" quotePrefix="1" applyNumberFormat="1" applyFont="1" applyBorder="1" applyAlignment="1" applyProtection="1">
      <alignment horizontal="center"/>
      <protection locked="0"/>
    </xf>
    <xf numFmtId="0" fontId="10" fillId="0" borderId="59" xfId="29" applyFont="1" applyBorder="1" applyAlignment="1">
      <alignment horizontal="center"/>
    </xf>
    <xf numFmtId="0" fontId="7" fillId="0" borderId="38" xfId="29" applyFont="1" applyBorder="1"/>
    <xf numFmtId="3" fontId="12" fillId="0" borderId="1" xfId="29" applyNumberFormat="1" applyFont="1" applyBorder="1" applyAlignment="1">
      <alignment horizontal="center"/>
    </xf>
    <xf numFmtId="3" fontId="12" fillId="0" borderId="1" xfId="9" quotePrefix="1" applyNumberFormat="1" applyFont="1" applyBorder="1" applyAlignment="1" applyProtection="1">
      <alignment horizontal="center"/>
      <protection locked="0"/>
    </xf>
    <xf numFmtId="3" fontId="12" fillId="0" borderId="16" xfId="9" quotePrefix="1" applyNumberFormat="1" applyFont="1" applyBorder="1" applyAlignment="1" applyProtection="1">
      <alignment horizontal="center"/>
      <protection locked="0"/>
    </xf>
    <xf numFmtId="38" fontId="10" fillId="0" borderId="59" xfId="30" applyNumberFormat="1" applyFont="1" applyBorder="1"/>
    <xf numFmtId="38" fontId="10" fillId="0" borderId="61" xfId="30" applyNumberFormat="1" applyFont="1" applyBorder="1" applyAlignment="1">
      <alignment horizontal="center"/>
    </xf>
    <xf numFmtId="0" fontId="25" fillId="0" borderId="1" xfId="0" applyFont="1" applyBorder="1"/>
    <xf numFmtId="0" fontId="33" fillId="0" borderId="1" xfId="17" applyBorder="1"/>
    <xf numFmtId="38" fontId="16" fillId="0" borderId="17" xfId="30" applyNumberFormat="1" applyFont="1" applyBorder="1" applyAlignment="1">
      <alignment horizontal="center"/>
    </xf>
    <xf numFmtId="0" fontId="13" fillId="8" borderId="1" xfId="0" applyFont="1" applyFill="1" applyBorder="1" applyAlignment="1">
      <alignment vertical="center" wrapText="1"/>
    </xf>
    <xf numFmtId="0" fontId="13" fillId="8" borderId="10" xfId="0" applyFont="1" applyFill="1" applyBorder="1" applyAlignment="1">
      <alignment horizontal="center" vertical="center" wrapText="1"/>
    </xf>
    <xf numFmtId="0" fontId="13" fillId="0" borderId="1" xfId="0" applyFont="1" applyBorder="1" applyAlignment="1">
      <alignment vertical="center" wrapText="1"/>
    </xf>
    <xf numFmtId="0" fontId="13" fillId="0" borderId="10" xfId="0" applyFont="1" applyBorder="1" applyAlignment="1">
      <alignment horizontal="center" vertical="center" wrapText="1"/>
    </xf>
    <xf numFmtId="0" fontId="13" fillId="8" borderId="10" xfId="0" applyFont="1" applyFill="1" applyBorder="1" applyAlignment="1">
      <alignment vertical="center" wrapText="1"/>
    </xf>
    <xf numFmtId="0" fontId="13" fillId="0" borderId="10" xfId="0" applyFont="1" applyBorder="1" applyAlignment="1">
      <alignment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79" fillId="0" borderId="0" xfId="21" applyFont="1"/>
    <xf numFmtId="3" fontId="12" fillId="0" borderId="67" xfId="3" applyNumberFormat="1" applyFont="1" applyBorder="1"/>
    <xf numFmtId="3" fontId="10" fillId="0" borderId="9" xfId="5" applyNumberFormat="1" applyFont="1" applyBorder="1" applyAlignment="1">
      <alignment horizontal="right"/>
    </xf>
    <xf numFmtId="3" fontId="12" fillId="0" borderId="55" xfId="3" applyNumberFormat="1" applyFont="1" applyBorder="1"/>
    <xf numFmtId="3" fontId="10" fillId="0" borderId="29" xfId="3" applyNumberFormat="1" applyFont="1" applyBorder="1"/>
    <xf numFmtId="3" fontId="12" fillId="0" borderId="29" xfId="3" applyNumberFormat="1" applyFont="1" applyBorder="1"/>
    <xf numFmtId="0" fontId="12" fillId="0" borderId="29" xfId="3" applyFont="1" applyBorder="1"/>
    <xf numFmtId="3" fontId="11" fillId="0" borderId="29" xfId="3" applyNumberFormat="1" applyFont="1" applyBorder="1"/>
    <xf numFmtId="0" fontId="11" fillId="0" borderId="29" xfId="3" applyFont="1" applyBorder="1"/>
    <xf numFmtId="3" fontId="10" fillId="0" borderId="29" xfId="4" applyNumberFormat="1" applyFont="1" applyFill="1" applyBorder="1" applyAlignment="1" applyProtection="1">
      <alignment horizontal="right"/>
    </xf>
    <xf numFmtId="3" fontId="10" fillId="0" borderId="29" xfId="5" applyNumberFormat="1" applyFont="1" applyBorder="1" applyAlignment="1">
      <alignment horizontal="right"/>
    </xf>
    <xf numFmtId="0" fontId="16" fillId="0" borderId="29" xfId="3" applyFont="1" applyBorder="1"/>
    <xf numFmtId="165" fontId="12" fillId="0" borderId="29" xfId="3" applyNumberFormat="1" applyFont="1" applyBorder="1"/>
    <xf numFmtId="3" fontId="12" fillId="0" borderId="66" xfId="3" applyNumberFormat="1" applyFont="1" applyBorder="1"/>
    <xf numFmtId="3" fontId="16" fillId="0" borderId="46" xfId="3" applyNumberFormat="1" applyFont="1" applyBorder="1"/>
    <xf numFmtId="3" fontId="16" fillId="0" borderId="46" xfId="0" applyNumberFormat="1" applyFont="1" applyBorder="1"/>
    <xf numFmtId="3" fontId="16" fillId="0" borderId="17" xfId="3" applyNumberFormat="1" applyFont="1" applyBorder="1"/>
    <xf numFmtId="0" fontId="10" fillId="0" borderId="16" xfId="3" applyFont="1" applyBorder="1"/>
    <xf numFmtId="0" fontId="10" fillId="0" borderId="16" xfId="3" applyFont="1" applyBorder="1" applyAlignment="1">
      <alignment horizontal="center"/>
    </xf>
    <xf numFmtId="0" fontId="10" fillId="0" borderId="17" xfId="3" applyFont="1" applyBorder="1" applyAlignment="1">
      <alignment horizontal="center"/>
    </xf>
    <xf numFmtId="38" fontId="10" fillId="0" borderId="0" xfId="8" applyNumberFormat="1" applyFont="1" applyBorder="1" applyAlignment="1">
      <alignment horizontal="right"/>
    </xf>
    <xf numFmtId="38" fontId="16" fillId="0" borderId="0" xfId="8" applyNumberFormat="1" applyFont="1" applyBorder="1" applyAlignment="1">
      <alignment horizontal="right" wrapText="1"/>
    </xf>
    <xf numFmtId="38" fontId="10" fillId="0" borderId="0" xfId="8" applyNumberFormat="1" applyFont="1" applyBorder="1" applyAlignment="1" applyProtection="1">
      <alignment horizontal="right"/>
      <protection locked="0"/>
    </xf>
    <xf numFmtId="38" fontId="16" fillId="0" borderId="0" xfId="8" applyNumberFormat="1" applyFont="1" applyBorder="1" applyAlignment="1">
      <alignment horizontal="right"/>
    </xf>
    <xf numFmtId="3" fontId="12" fillId="0" borderId="1" xfId="8" applyFont="1" applyBorder="1" applyAlignment="1">
      <alignment horizontal="left" indent="1"/>
    </xf>
    <xf numFmtId="38" fontId="16" fillId="0" borderId="0" xfId="8" applyNumberFormat="1" applyFont="1" applyBorder="1" applyAlignment="1" applyProtection="1">
      <alignment horizontal="right"/>
      <protection locked="0"/>
    </xf>
    <xf numFmtId="3" fontId="12" fillId="0" borderId="0" xfId="8" applyFont="1" applyBorder="1"/>
    <xf numFmtId="3" fontId="12" fillId="0" borderId="0" xfId="8" applyFont="1" applyBorder="1" applyAlignment="1">
      <alignment horizontal="right"/>
    </xf>
    <xf numFmtId="3" fontId="11" fillId="0" borderId="1" xfId="8" applyFont="1" applyBorder="1" applyAlignment="1">
      <alignment horizontal="left" indent="1"/>
    </xf>
    <xf numFmtId="38" fontId="39" fillId="0" borderId="0" xfId="8" applyNumberFormat="1" applyFont="1" applyBorder="1" applyAlignment="1" applyProtection="1">
      <alignment horizontal="right"/>
      <protection locked="0"/>
    </xf>
    <xf numFmtId="3" fontId="40" fillId="0" borderId="1" xfId="8" applyFont="1" applyBorder="1" applyAlignment="1">
      <alignment horizontal="left" indent="1"/>
    </xf>
    <xf numFmtId="3" fontId="16" fillId="0" borderId="1" xfId="8" applyFont="1" applyBorder="1" applyAlignment="1">
      <alignment horizontal="left" indent="1"/>
    </xf>
    <xf numFmtId="3" fontId="12" fillId="0" borderId="30" xfId="8" applyFont="1" applyBorder="1" applyAlignment="1">
      <alignment horizontal="left" indent="1"/>
    </xf>
    <xf numFmtId="3" fontId="16" fillId="0" borderId="1" xfId="5" quotePrefix="1" applyNumberFormat="1" applyFont="1" applyBorder="1" applyAlignment="1">
      <alignment horizontal="left"/>
    </xf>
    <xf numFmtId="41" fontId="16" fillId="0" borderId="0" xfId="8" quotePrefix="1" applyNumberFormat="1" applyFont="1" applyBorder="1" applyAlignment="1" applyProtection="1">
      <alignment horizontal="right"/>
      <protection locked="0"/>
    </xf>
    <xf numFmtId="0" fontId="10" fillId="0" borderId="0" xfId="12" applyFont="1" applyBorder="1" applyAlignment="1">
      <alignment horizontal="center"/>
    </xf>
    <xf numFmtId="0" fontId="10" fillId="0" borderId="10" xfId="12" applyFont="1" applyBorder="1" applyAlignment="1">
      <alignment horizontal="center"/>
    </xf>
    <xf numFmtId="0" fontId="10" fillId="0" borderId="0" xfId="12" applyFont="1" applyBorder="1"/>
    <xf numFmtId="38" fontId="10" fillId="0" borderId="0" xfId="12" applyNumberFormat="1" applyFont="1" applyBorder="1" applyAlignment="1" applyProtection="1">
      <alignment horizontal="center"/>
      <protection locked="0"/>
    </xf>
    <xf numFmtId="38" fontId="12" fillId="0" borderId="0" xfId="12" applyNumberFormat="1" applyFont="1" applyBorder="1"/>
    <xf numFmtId="38" fontId="16" fillId="0" borderId="0" xfId="12" applyNumberFormat="1" applyFont="1" applyBorder="1" applyAlignment="1" applyProtection="1">
      <alignment horizontal="center"/>
      <protection locked="0"/>
    </xf>
    <xf numFmtId="3" fontId="16" fillId="0" borderId="0" xfId="12" applyNumberFormat="1" applyFont="1" applyBorder="1" applyAlignment="1">
      <alignment horizontal="center"/>
    </xf>
    <xf numFmtId="0" fontId="16" fillId="0" borderId="0" xfId="12" applyFont="1" applyBorder="1" applyAlignment="1">
      <alignment horizontal="center"/>
    </xf>
    <xf numFmtId="38" fontId="16" fillId="0" borderId="0" xfId="12" applyNumberFormat="1" applyFont="1" applyBorder="1" applyAlignment="1">
      <alignment horizontal="center"/>
    </xf>
    <xf numFmtId="0" fontId="16" fillId="0" borderId="0" xfId="12" applyFont="1" applyBorder="1"/>
    <xf numFmtId="38" fontId="16" fillId="0" borderId="0" xfId="12" applyNumberFormat="1" applyFont="1" applyBorder="1" applyAlignment="1" applyProtection="1">
      <alignment horizontal="right"/>
      <protection locked="0"/>
    </xf>
    <xf numFmtId="38" fontId="16" fillId="0" borderId="0" xfId="12" applyNumberFormat="1" applyFont="1" applyBorder="1"/>
    <xf numFmtId="3" fontId="16" fillId="0" borderId="0" xfId="12" applyNumberFormat="1" applyFont="1" applyBorder="1" applyAlignment="1">
      <alignment horizontal="right"/>
    </xf>
    <xf numFmtId="38" fontId="12" fillId="0" borderId="16" xfId="12" applyNumberFormat="1" applyFont="1" applyBorder="1"/>
    <xf numFmtId="38" fontId="16" fillId="0" borderId="3" xfId="12" applyNumberFormat="1" applyFont="1" applyBorder="1" applyAlignment="1" applyProtection="1">
      <alignment horizontal="center"/>
      <protection locked="0"/>
    </xf>
    <xf numFmtId="3" fontId="16" fillId="0" borderId="3" xfId="12" applyNumberFormat="1" applyFont="1" applyBorder="1" applyAlignment="1">
      <alignment horizontal="center"/>
    </xf>
    <xf numFmtId="0" fontId="16" fillId="0" borderId="3" xfId="12" applyFont="1" applyBorder="1" applyAlignment="1">
      <alignment horizontal="center"/>
    </xf>
    <xf numFmtId="3" fontId="16" fillId="0" borderId="3" xfId="12" quotePrefix="1" applyNumberFormat="1" applyFont="1" applyBorder="1" applyAlignment="1">
      <alignment horizontal="center"/>
    </xf>
    <xf numFmtId="0" fontId="10" fillId="0" borderId="56" xfId="12" applyFont="1" applyBorder="1"/>
    <xf numFmtId="0" fontId="10" fillId="0" borderId="57" xfId="12" applyFont="1" applyBorder="1" applyAlignment="1">
      <alignment horizontal="center"/>
    </xf>
    <xf numFmtId="0" fontId="10" fillId="0" borderId="57" xfId="12" applyFont="1" applyBorder="1"/>
    <xf numFmtId="0" fontId="15" fillId="0" borderId="0" xfId="12" applyFont="1" applyBorder="1"/>
    <xf numFmtId="3" fontId="16" fillId="0" borderId="0" xfId="12" applyNumberFormat="1" applyFont="1" applyBorder="1"/>
    <xf numFmtId="0" fontId="46" fillId="0" borderId="0" xfId="12" applyFont="1" applyBorder="1"/>
    <xf numFmtId="0" fontId="12" fillId="0" borderId="0" xfId="3" applyFont="1" applyBorder="1" applyAlignment="1">
      <alignment horizontal="left" vertical="center" wrapText="1"/>
    </xf>
    <xf numFmtId="0" fontId="46" fillId="0" borderId="1" xfId="12" applyFont="1" applyBorder="1"/>
    <xf numFmtId="38" fontId="16" fillId="0" borderId="0" xfId="13" applyNumberFormat="1" applyFont="1" applyBorder="1"/>
    <xf numFmtId="38" fontId="10" fillId="0" borderId="0" xfId="13" applyNumberFormat="1" applyFont="1" applyBorder="1"/>
    <xf numFmtId="0" fontId="12" fillId="0" borderId="0" xfId="13" applyFont="1" applyBorder="1"/>
    <xf numFmtId="0" fontId="7" fillId="0" borderId="0" xfId="13" applyFont="1" applyBorder="1"/>
    <xf numFmtId="38" fontId="12" fillId="0" borderId="0" xfId="13" applyNumberFormat="1" applyFont="1" applyBorder="1"/>
    <xf numFmtId="3" fontId="65" fillId="0" borderId="0" xfId="0" quotePrefix="1" applyNumberFormat="1" applyFont="1" applyBorder="1" applyAlignment="1">
      <alignment horizontal="right"/>
    </xf>
    <xf numFmtId="3" fontId="12" fillId="0" borderId="0" xfId="13" applyNumberFormat="1" applyFont="1" applyBorder="1" applyAlignment="1">
      <alignment horizontal="right"/>
    </xf>
    <xf numFmtId="0" fontId="29" fillId="0" borderId="0" xfId="5" applyFont="1" applyBorder="1" applyAlignment="1" applyProtection="1">
      <alignment horizontal="center"/>
      <protection locked="0"/>
    </xf>
    <xf numFmtId="3" fontId="16" fillId="0" borderId="0" xfId="5" applyNumberFormat="1" applyFont="1" applyBorder="1" applyAlignment="1">
      <alignment horizontal="center"/>
    </xf>
    <xf numFmtId="3" fontId="12" fillId="0" borderId="0" xfId="5" quotePrefix="1" applyNumberFormat="1" applyFont="1" applyBorder="1" applyAlignment="1">
      <alignment horizontal="center"/>
    </xf>
    <xf numFmtId="0" fontId="16" fillId="0" borderId="0" xfId="5" applyFont="1" applyBorder="1"/>
    <xf numFmtId="0" fontId="7" fillId="0" borderId="0" xfId="5" applyFont="1" applyBorder="1"/>
    <xf numFmtId="3" fontId="16" fillId="0" borderId="19" xfId="5" applyNumberFormat="1" applyFont="1" applyBorder="1" applyAlignment="1">
      <alignment horizontal="center"/>
    </xf>
    <xf numFmtId="0" fontId="7" fillId="0" borderId="20" xfId="5" applyFont="1" applyBorder="1"/>
    <xf numFmtId="0" fontId="16" fillId="0" borderId="1" xfId="5" applyFont="1" applyBorder="1"/>
    <xf numFmtId="0" fontId="16" fillId="0" borderId="18" xfId="5" applyFont="1" applyBorder="1" applyProtection="1">
      <protection locked="0"/>
    </xf>
    <xf numFmtId="3" fontId="12" fillId="0" borderId="19" xfId="5" applyNumberFormat="1" applyFont="1" applyBorder="1" applyAlignment="1">
      <alignment horizontal="center"/>
    </xf>
    <xf numFmtId="0" fontId="12" fillId="0" borderId="19" xfId="5" applyFont="1" applyBorder="1" applyAlignment="1">
      <alignment horizontal="center"/>
    </xf>
    <xf numFmtId="0" fontId="10" fillId="0" borderId="19" xfId="12" applyFont="1" applyBorder="1" applyAlignment="1">
      <alignment horizontal="center"/>
    </xf>
    <xf numFmtId="0" fontId="10" fillId="0" borderId="20" xfId="12" applyFont="1" applyBorder="1" applyAlignment="1">
      <alignment horizontal="center"/>
    </xf>
    <xf numFmtId="3" fontId="10" fillId="0" borderId="0" xfId="5" applyNumberFormat="1" applyFont="1" applyBorder="1" applyAlignment="1">
      <alignment horizontal="center"/>
    </xf>
    <xf numFmtId="3" fontId="12" fillId="0" borderId="0" xfId="5" applyNumberFormat="1" applyFont="1" applyBorder="1" applyAlignment="1">
      <alignment horizontal="center"/>
    </xf>
    <xf numFmtId="0" fontId="12" fillId="0" borderId="0" xfId="5" applyFont="1" applyBorder="1" applyAlignment="1">
      <alignment horizontal="center"/>
    </xf>
    <xf numFmtId="3" fontId="16" fillId="0" borderId="0" xfId="5" quotePrefix="1" applyNumberFormat="1" applyFont="1" applyBorder="1" applyAlignment="1" applyProtection="1">
      <alignment horizontal="center"/>
      <protection locked="0"/>
    </xf>
    <xf numFmtId="3" fontId="16" fillId="0" borderId="10" xfId="5" applyNumberFormat="1" applyFont="1" applyBorder="1" applyAlignment="1">
      <alignment horizontal="center"/>
    </xf>
    <xf numFmtId="3" fontId="48" fillId="0" borderId="0" xfId="5" quotePrefix="1" applyNumberFormat="1" applyFont="1" applyBorder="1" applyAlignment="1" applyProtection="1">
      <alignment horizontal="center"/>
      <protection locked="0"/>
    </xf>
    <xf numFmtId="3" fontId="16" fillId="0" borderId="0" xfId="5" applyNumberFormat="1" applyFont="1" applyBorder="1" applyAlignment="1" applyProtection="1">
      <alignment horizontal="center"/>
      <protection locked="0"/>
    </xf>
    <xf numFmtId="3" fontId="16" fillId="0" borderId="0" xfId="5" quotePrefix="1" applyNumberFormat="1" applyFont="1" applyBorder="1" applyAlignment="1">
      <alignment horizontal="center"/>
    </xf>
    <xf numFmtId="0" fontId="16" fillId="0" borderId="0" xfId="0" quotePrefix="1" applyFont="1" applyBorder="1" applyAlignment="1">
      <alignment horizontal="center"/>
    </xf>
    <xf numFmtId="0" fontId="65" fillId="0" borderId="1" xfId="5" applyFont="1" applyBorder="1" applyProtection="1">
      <protection locked="0"/>
    </xf>
    <xf numFmtId="0" fontId="16" fillId="0" borderId="1" xfId="15" applyFont="1" applyBorder="1" applyAlignment="1">
      <alignment horizontal="left" vertical="center" wrapText="1"/>
    </xf>
    <xf numFmtId="0" fontId="10" fillId="0" borderId="56" xfId="5" applyFont="1" applyBorder="1" applyProtection="1">
      <protection locked="0"/>
    </xf>
    <xf numFmtId="1" fontId="10" fillId="0" borderId="57" xfId="5" applyNumberFormat="1" applyFont="1" applyBorder="1" applyAlignment="1">
      <alignment horizontal="center"/>
    </xf>
    <xf numFmtId="0" fontId="10" fillId="0" borderId="57" xfId="5" applyFont="1" applyBorder="1" applyAlignment="1">
      <alignment horizontal="center"/>
    </xf>
    <xf numFmtId="3" fontId="16" fillId="0" borderId="0" xfId="15" applyNumberFormat="1" applyFont="1" applyBorder="1" applyAlignment="1">
      <alignment horizontal="center"/>
    </xf>
    <xf numFmtId="0" fontId="18" fillId="0" borderId="0" xfId="15" applyBorder="1" applyAlignment="1">
      <alignment horizontal="center" vertical="center"/>
    </xf>
    <xf numFmtId="0" fontId="18" fillId="0" borderId="0" xfId="15" applyBorder="1"/>
    <xf numFmtId="0" fontId="16" fillId="0" borderId="0" xfId="15" applyFont="1" applyBorder="1" applyAlignment="1">
      <alignment horizontal="center"/>
    </xf>
    <xf numFmtId="0" fontId="11" fillId="0" borderId="38" xfId="15" applyFont="1" applyBorder="1"/>
    <xf numFmtId="0" fontId="11" fillId="0" borderId="1" xfId="15" applyFont="1" applyBorder="1"/>
    <xf numFmtId="0" fontId="50" fillId="0" borderId="0" xfId="15" applyFont="1" applyBorder="1" applyAlignment="1">
      <alignment horizontal="center" vertical="center"/>
    </xf>
    <xf numFmtId="3" fontId="10" fillId="0" borderId="0" xfId="15" applyNumberFormat="1" applyFont="1" applyBorder="1" applyAlignment="1">
      <alignment horizontal="center"/>
    </xf>
    <xf numFmtId="0" fontId="50" fillId="0" borderId="0" xfId="15" applyFont="1" applyBorder="1"/>
    <xf numFmtId="0" fontId="12" fillId="0" borderId="1" xfId="15" applyFont="1" applyBorder="1"/>
    <xf numFmtId="0" fontId="16" fillId="0" borderId="1" xfId="15" applyFont="1" applyBorder="1"/>
    <xf numFmtId="3" fontId="16" fillId="0" borderId="0" xfId="15" applyNumberFormat="1" applyFont="1" applyBorder="1" applyAlignment="1">
      <alignment horizontal="center" vertical="center"/>
    </xf>
    <xf numFmtId="3" fontId="16" fillId="0" borderId="0" xfId="0" applyNumberFormat="1" applyFont="1" applyBorder="1" applyAlignment="1">
      <alignment horizontal="center"/>
    </xf>
    <xf numFmtId="3" fontId="16" fillId="0" borderId="0" xfId="5" quotePrefix="1" applyNumberFormat="1" applyFont="1" applyBorder="1" applyAlignment="1" applyProtection="1">
      <alignment horizontal="left" vertical="center"/>
      <protection locked="0"/>
    </xf>
    <xf numFmtId="3" fontId="16" fillId="0" borderId="0" xfId="5" quotePrefix="1" applyNumberFormat="1" applyFont="1" applyBorder="1" applyAlignment="1" applyProtection="1">
      <alignment horizontal="center" vertical="center"/>
      <protection locked="0"/>
    </xf>
    <xf numFmtId="0" fontId="65" fillId="0" borderId="1" xfId="15" applyFont="1" applyBorder="1"/>
    <xf numFmtId="3" fontId="16" fillId="3" borderId="0" xfId="15" applyNumberFormat="1" applyFont="1" applyFill="1" applyBorder="1" applyAlignment="1">
      <alignment horizontal="center"/>
    </xf>
    <xf numFmtId="0" fontId="16" fillId="0" borderId="16" xfId="15" applyFont="1" applyBorder="1"/>
    <xf numFmtId="0" fontId="18" fillId="0" borderId="3" xfId="15" applyBorder="1"/>
    <xf numFmtId="3" fontId="16" fillId="0" borderId="17" xfId="15" applyNumberFormat="1" applyFont="1" applyBorder="1" applyAlignment="1">
      <alignment horizontal="center"/>
    </xf>
    <xf numFmtId="0" fontId="16" fillId="0" borderId="19" xfId="15" applyFont="1" applyBorder="1" applyAlignment="1">
      <alignment horizontal="left" vertical="center"/>
    </xf>
    <xf numFmtId="3" fontId="16" fillId="0" borderId="19" xfId="15" applyNumberFormat="1" applyFont="1" applyBorder="1" applyAlignment="1">
      <alignment horizontal="center" vertical="center"/>
    </xf>
    <xf numFmtId="3" fontId="16" fillId="0" borderId="20" xfId="15" applyNumberFormat="1" applyFont="1" applyBorder="1" applyAlignment="1">
      <alignment horizontal="center" vertical="center"/>
    </xf>
    <xf numFmtId="0" fontId="16" fillId="0" borderId="34" xfId="17" applyFont="1" applyBorder="1"/>
    <xf numFmtId="38" fontId="12" fillId="0" borderId="20" xfId="9" applyNumberFormat="1" applyFont="1" applyBorder="1"/>
    <xf numFmtId="0" fontId="15" fillId="0" borderId="1" xfId="9" applyFont="1" applyBorder="1" applyProtection="1">
      <protection locked="0"/>
    </xf>
    <xf numFmtId="0" fontId="12" fillId="0" borderId="0" xfId="9" applyFont="1" applyBorder="1"/>
    <xf numFmtId="0" fontId="12" fillId="0" borderId="10" xfId="9" applyFont="1" applyBorder="1"/>
    <xf numFmtId="0" fontId="12" fillId="0" borderId="1" xfId="9" applyFont="1" applyBorder="1"/>
    <xf numFmtId="3" fontId="12" fillId="0" borderId="16" xfId="9" applyNumberFormat="1" applyFont="1" applyBorder="1"/>
    <xf numFmtId="0" fontId="7" fillId="0" borderId="3" xfId="9" applyFont="1" applyBorder="1"/>
    <xf numFmtId="0" fontId="7" fillId="0" borderId="17" xfId="9" applyFont="1" applyBorder="1"/>
    <xf numFmtId="0" fontId="12" fillId="0" borderId="16" xfId="19" applyFont="1" applyBorder="1" applyAlignment="1" applyProtection="1">
      <alignment horizontal="left" indent="1"/>
      <protection locked="0"/>
    </xf>
    <xf numFmtId="0" fontId="10" fillId="0" borderId="24" xfId="14" applyFont="1" applyBorder="1" applyAlignment="1" applyProtection="1">
      <alignment horizontal="center"/>
      <protection locked="0"/>
    </xf>
    <xf numFmtId="0" fontId="10" fillId="0" borderId="15" xfId="14" applyFont="1" applyBorder="1" applyAlignment="1" applyProtection="1">
      <alignment horizontal="center"/>
      <protection locked="0"/>
    </xf>
    <xf numFmtId="0" fontId="16" fillId="0" borderId="29" xfId="14" applyFont="1" applyBorder="1" applyAlignment="1" applyProtection="1">
      <alignment horizontal="center"/>
      <protection locked="0"/>
    </xf>
    <xf numFmtId="38" fontId="16" fillId="0" borderId="11" xfId="14" applyNumberFormat="1" applyFont="1" applyBorder="1" applyAlignment="1">
      <alignment horizontal="center"/>
    </xf>
    <xf numFmtId="38" fontId="16" fillId="0" borderId="11" xfId="14" applyNumberFormat="1" applyFont="1" applyBorder="1" applyAlignment="1" applyProtection="1">
      <alignment horizontal="center"/>
      <protection locked="0"/>
    </xf>
    <xf numFmtId="3" fontId="10" fillId="0" borderId="15" xfId="14" applyNumberFormat="1" applyFont="1" applyBorder="1" applyAlignment="1">
      <alignment horizontal="center"/>
    </xf>
    <xf numFmtId="3" fontId="10" fillId="0" borderId="0" xfId="14" applyNumberFormat="1" applyFont="1" applyBorder="1" applyAlignment="1">
      <alignment horizontal="center"/>
    </xf>
    <xf numFmtId="3" fontId="10" fillId="0" borderId="10" xfId="14" applyNumberFormat="1" applyFont="1" applyBorder="1" applyAlignment="1">
      <alignment horizontal="center"/>
    </xf>
    <xf numFmtId="0" fontId="10" fillId="0" borderId="29" xfId="14" applyFont="1" applyBorder="1" applyAlignment="1" applyProtection="1">
      <alignment horizontal="center"/>
      <protection locked="0"/>
    </xf>
    <xf numFmtId="0" fontId="10" fillId="0" borderId="8" xfId="14" applyFont="1" applyBorder="1" applyAlignment="1" applyProtection="1">
      <alignment horizontal="center"/>
      <protection locked="0"/>
    </xf>
    <xf numFmtId="0" fontId="10" fillId="0" borderId="11" xfId="14" applyFont="1" applyBorder="1" applyAlignment="1" applyProtection="1">
      <alignment horizontal="center"/>
      <protection locked="0"/>
    </xf>
    <xf numFmtId="38" fontId="10" fillId="0" borderId="0" xfId="14" applyNumberFormat="1" applyFont="1" applyBorder="1"/>
    <xf numFmtId="38" fontId="10" fillId="0" borderId="0" xfId="14" applyNumberFormat="1" applyFont="1" applyBorder="1" applyAlignment="1">
      <alignment horizontal="right"/>
    </xf>
    <xf numFmtId="38" fontId="16" fillId="0" borderId="0" xfId="14" applyNumberFormat="1" applyFont="1" applyBorder="1" applyAlignment="1">
      <alignment horizontal="left"/>
    </xf>
    <xf numFmtId="38" fontId="16" fillId="0" borderId="0" xfId="14" applyNumberFormat="1" applyFont="1" applyBorder="1" applyAlignment="1" applyProtection="1">
      <alignment horizontal="right"/>
      <protection locked="0"/>
    </xf>
    <xf numFmtId="38" fontId="16" fillId="0" borderId="0" xfId="14" applyNumberFormat="1" applyFont="1" applyBorder="1" applyAlignment="1">
      <alignment horizontal="right"/>
    </xf>
    <xf numFmtId="38" fontId="16" fillId="0" borderId="0" xfId="14" applyNumberFormat="1" applyFont="1" applyBorder="1" applyAlignment="1">
      <alignment horizontal="center"/>
    </xf>
    <xf numFmtId="0" fontId="16" fillId="0" borderId="10" xfId="14" applyFont="1" applyBorder="1"/>
    <xf numFmtId="3" fontId="12" fillId="0" borderId="0" xfId="23" applyNumberFormat="1" applyFont="1" applyBorder="1"/>
    <xf numFmtId="0" fontId="12" fillId="0" borderId="0" xfId="23" applyFont="1" applyBorder="1"/>
    <xf numFmtId="0" fontId="10" fillId="0" borderId="1" xfId="23" applyFont="1" applyBorder="1" applyProtection="1">
      <protection locked="0"/>
    </xf>
    <xf numFmtId="3" fontId="10" fillId="0" borderId="0" xfId="23" applyNumberFormat="1" applyFont="1" applyBorder="1" applyAlignment="1">
      <alignment horizontal="center"/>
    </xf>
    <xf numFmtId="41" fontId="10" fillId="0" borderId="0" xfId="23" applyNumberFormat="1" applyFont="1" applyBorder="1" applyAlignment="1">
      <alignment horizontal="center"/>
    </xf>
    <xf numFmtId="41" fontId="10" fillId="0" borderId="0" xfId="23" applyNumberFormat="1" applyFont="1" applyBorder="1" applyAlignment="1">
      <alignment horizontal="right"/>
    </xf>
    <xf numFmtId="3" fontId="10" fillId="0" borderId="0" xfId="23" applyNumberFormat="1" applyFont="1" applyBorder="1" applyAlignment="1">
      <alignment horizontal="right"/>
    </xf>
    <xf numFmtId="0" fontId="16" fillId="0" borderId="0" xfId="23" applyFont="1" applyBorder="1" applyAlignment="1">
      <alignment horizontal="right"/>
    </xf>
    <xf numFmtId="38" fontId="16" fillId="0" borderId="0" xfId="23" quotePrefix="1" applyNumberFormat="1" applyFont="1" applyBorder="1" applyAlignment="1">
      <alignment horizontal="center"/>
    </xf>
    <xf numFmtId="41" fontId="16" fillId="0" borderId="0" xfId="23" applyNumberFormat="1" applyFont="1" applyBorder="1" applyAlignment="1">
      <alignment horizontal="center"/>
    </xf>
    <xf numFmtId="41" fontId="16" fillId="0" borderId="0" xfId="23" applyNumberFormat="1" applyFont="1" applyBorder="1" applyAlignment="1">
      <alignment horizontal="right"/>
    </xf>
    <xf numFmtId="3" fontId="16" fillId="0" borderId="0" xfId="23" applyNumberFormat="1" applyFont="1" applyBorder="1" applyAlignment="1">
      <alignment horizontal="right"/>
    </xf>
    <xf numFmtId="38" fontId="12" fillId="0" borderId="0" xfId="23" applyNumberFormat="1" applyFont="1" applyBorder="1"/>
    <xf numFmtId="3" fontId="16" fillId="0" borderId="0" xfId="23" quotePrefix="1" applyNumberFormat="1" applyFont="1" applyBorder="1" applyAlignment="1">
      <alignment horizontal="right"/>
    </xf>
    <xf numFmtId="3" fontId="13" fillId="0" borderId="0" xfId="0" applyNumberFormat="1" applyFont="1" applyBorder="1" applyAlignment="1">
      <alignment vertical="center" wrapText="1"/>
    </xf>
    <xf numFmtId="3" fontId="74" fillId="0" borderId="0" xfId="23" quotePrefix="1" applyNumberFormat="1" applyFont="1" applyBorder="1" applyAlignment="1">
      <alignment horizontal="right"/>
    </xf>
    <xf numFmtId="41" fontId="16" fillId="0" borderId="0" xfId="23" quotePrefix="1" applyNumberFormat="1" applyFont="1" applyBorder="1" applyAlignment="1">
      <alignment horizontal="center"/>
    </xf>
    <xf numFmtId="41" fontId="16" fillId="0" borderId="0" xfId="23" quotePrefix="1" applyNumberFormat="1" applyFont="1" applyBorder="1" applyAlignment="1">
      <alignment horizontal="right"/>
    </xf>
    <xf numFmtId="3" fontId="16" fillId="0" borderId="0" xfId="23" quotePrefix="1" applyNumberFormat="1" applyFont="1" applyBorder="1" applyAlignment="1">
      <alignment horizontal="center"/>
    </xf>
    <xf numFmtId="38" fontId="16" fillId="0" borderId="0" xfId="23" quotePrefix="1" applyNumberFormat="1" applyFont="1" applyBorder="1" applyAlignment="1" applyProtection="1">
      <alignment horizontal="center"/>
      <protection locked="0"/>
    </xf>
    <xf numFmtId="41" fontId="16" fillId="0" borderId="0" xfId="23" quotePrefix="1" applyNumberFormat="1" applyFont="1" applyBorder="1" applyAlignment="1" applyProtection="1">
      <alignment horizontal="center"/>
      <protection locked="0"/>
    </xf>
    <xf numFmtId="3" fontId="16" fillId="0" borderId="0" xfId="23" quotePrefix="1" applyNumberFormat="1" applyFont="1" applyBorder="1" applyAlignment="1" applyProtection="1">
      <alignment horizontal="center"/>
      <protection locked="0"/>
    </xf>
    <xf numFmtId="41" fontId="16" fillId="0" borderId="0" xfId="23" quotePrefix="1" applyNumberFormat="1" applyFont="1" applyBorder="1" applyAlignment="1" applyProtection="1">
      <alignment horizontal="right"/>
      <protection locked="0"/>
    </xf>
    <xf numFmtId="3" fontId="12" fillId="0" borderId="0" xfId="23" applyNumberFormat="1" applyFont="1" applyBorder="1" applyAlignment="1">
      <alignment horizontal="right"/>
    </xf>
    <xf numFmtId="3" fontId="41" fillId="0" borderId="0" xfId="23" applyNumberFormat="1" applyFont="1" applyBorder="1" applyAlignment="1">
      <alignment horizontal="right"/>
    </xf>
    <xf numFmtId="1" fontId="10" fillId="0" borderId="56" xfId="14" applyNumberFormat="1" applyFont="1" applyBorder="1" applyAlignment="1">
      <alignment horizontal="center"/>
    </xf>
    <xf numFmtId="3" fontId="10" fillId="0" borderId="18" xfId="14" applyNumberFormat="1" applyFont="1" applyBorder="1" applyAlignment="1">
      <alignment horizontal="center"/>
    </xf>
    <xf numFmtId="0" fontId="25" fillId="0" borderId="0" xfId="0" applyFont="1" applyBorder="1" applyAlignment="1">
      <alignment vertical="center" wrapText="1"/>
    </xf>
    <xf numFmtId="3" fontId="25" fillId="0" borderId="0" xfId="0" applyNumberFormat="1" applyFont="1" applyBorder="1" applyAlignment="1">
      <alignment vertical="center" wrapText="1"/>
    </xf>
    <xf numFmtId="3" fontId="16" fillId="0" borderId="1" xfId="2" quotePrefix="1" applyNumberFormat="1" applyFont="1" applyFill="1" applyBorder="1" applyAlignment="1">
      <alignment horizontal="right"/>
    </xf>
    <xf numFmtId="3" fontId="12" fillId="0" borderId="16" xfId="14" applyNumberFormat="1" applyFont="1" applyBorder="1"/>
    <xf numFmtId="0" fontId="10" fillId="0" borderId="32" xfId="27" applyFont="1" applyFill="1" applyBorder="1" applyProtection="1">
      <protection locked="0"/>
    </xf>
    <xf numFmtId="0" fontId="19" fillId="0" borderId="0" xfId="27" applyFont="1" applyFill="1"/>
    <xf numFmtId="0" fontId="19" fillId="0" borderId="5" xfId="27" applyFont="1" applyFill="1" applyBorder="1"/>
    <xf numFmtId="3" fontId="10" fillId="0" borderId="0" xfId="27" applyNumberFormat="1" applyFont="1" applyFill="1" applyBorder="1" applyAlignment="1">
      <alignment horizontal="right"/>
    </xf>
    <xf numFmtId="3" fontId="10" fillId="0" borderId="10" xfId="27" applyNumberFormat="1" applyFont="1" applyFill="1" applyBorder="1" applyAlignment="1">
      <alignment horizontal="right"/>
    </xf>
    <xf numFmtId="0" fontId="38" fillId="0" borderId="0" xfId="27" applyFont="1" applyFill="1"/>
    <xf numFmtId="0" fontId="10" fillId="0" borderId="1" xfId="27" applyFont="1" applyFill="1" applyBorder="1" applyProtection="1">
      <protection locked="0"/>
    </xf>
    <xf numFmtId="0" fontId="10" fillId="0" borderId="0" xfId="27" applyFont="1" applyFill="1" applyBorder="1"/>
    <xf numFmtId="0" fontId="38" fillId="0" borderId="0" xfId="27" applyFont="1" applyFill="1" applyBorder="1"/>
    <xf numFmtId="0" fontId="38" fillId="0" borderId="10" xfId="27" applyFont="1" applyFill="1" applyBorder="1"/>
    <xf numFmtId="3" fontId="10" fillId="0" borderId="0" xfId="27" applyNumberFormat="1" applyFont="1" applyFill="1" applyBorder="1"/>
    <xf numFmtId="0" fontId="10" fillId="0" borderId="0" xfId="27" applyFont="1" applyFill="1" applyBorder="1" applyAlignment="1">
      <alignment horizontal="center"/>
    </xf>
    <xf numFmtId="0" fontId="16" fillId="0" borderId="1" xfId="27" applyFont="1" applyFill="1" applyBorder="1" applyProtection="1">
      <protection locked="0"/>
    </xf>
    <xf numFmtId="3" fontId="16" fillId="0" borderId="0" xfId="27" applyNumberFormat="1" applyFont="1" applyFill="1" applyBorder="1"/>
    <xf numFmtId="0" fontId="19" fillId="0" borderId="0" xfId="27" applyFont="1" applyFill="1" applyBorder="1"/>
    <xf numFmtId="0" fontId="16" fillId="0" borderId="0" xfId="27" applyFont="1" applyFill="1" applyBorder="1" applyAlignment="1">
      <alignment horizontal="right"/>
    </xf>
    <xf numFmtId="0" fontId="19" fillId="0" borderId="0" xfId="27" applyFont="1" applyFill="1" applyBorder="1" applyAlignment="1">
      <alignment horizontal="right"/>
    </xf>
    <xf numFmtId="0" fontId="19" fillId="0" borderId="10" xfId="27" applyFont="1" applyFill="1" applyBorder="1"/>
    <xf numFmtId="3" fontId="16" fillId="0" borderId="0" xfId="0" applyNumberFormat="1" applyFont="1" applyFill="1" applyBorder="1"/>
    <xf numFmtId="3" fontId="16" fillId="0" borderId="10" xfId="27" applyNumberFormat="1" applyFont="1" applyFill="1" applyBorder="1"/>
    <xf numFmtId="3" fontId="16" fillId="0" borderId="0" xfId="27" quotePrefix="1" applyNumberFormat="1" applyFont="1" applyFill="1" applyBorder="1" applyAlignment="1">
      <alignment horizontal="right"/>
    </xf>
    <xf numFmtId="0" fontId="16" fillId="0" borderId="30" xfId="27" applyFont="1" applyFill="1" applyBorder="1" applyProtection="1">
      <protection locked="0"/>
    </xf>
    <xf numFmtId="3" fontId="16" fillId="0" borderId="28" xfId="27" applyNumberFormat="1" applyFont="1" applyFill="1" applyBorder="1"/>
    <xf numFmtId="3" fontId="16" fillId="0" borderId="28" xfId="27" applyNumberFormat="1" applyFont="1" applyFill="1" applyBorder="1" applyAlignment="1">
      <alignment horizontal="right"/>
    </xf>
    <xf numFmtId="3" fontId="16" fillId="0" borderId="28" xfId="0" applyNumberFormat="1" applyFont="1" applyFill="1" applyBorder="1"/>
    <xf numFmtId="3" fontId="16" fillId="0" borderId="31" xfId="27" applyNumberFormat="1" applyFont="1" applyFill="1" applyBorder="1"/>
    <xf numFmtId="3" fontId="10" fillId="0" borderId="5" xfId="27" applyNumberFormat="1" applyFont="1" applyFill="1" applyBorder="1"/>
    <xf numFmtId="0" fontId="38" fillId="0" borderId="5" xfId="27" applyFont="1" applyFill="1" applyBorder="1"/>
    <xf numFmtId="0" fontId="10" fillId="0" borderId="5" xfId="27" applyFont="1" applyFill="1" applyBorder="1" applyAlignment="1">
      <alignment horizontal="center" vertical="center"/>
    </xf>
    <xf numFmtId="0" fontId="10" fillId="0" borderId="5" xfId="27" applyFont="1" applyFill="1" applyBorder="1" applyAlignment="1">
      <alignment vertical="center"/>
    </xf>
    <xf numFmtId="3" fontId="10" fillId="0" borderId="5" xfId="27" applyNumberFormat="1" applyFont="1" applyFill="1" applyBorder="1" applyAlignment="1">
      <alignment vertical="center"/>
    </xf>
    <xf numFmtId="0" fontId="10" fillId="0" borderId="33" xfId="27" applyFont="1" applyFill="1" applyBorder="1" applyAlignment="1">
      <alignment vertical="center"/>
    </xf>
    <xf numFmtId="167" fontId="10" fillId="0" borderId="0" xfId="1" applyNumberFormat="1" applyFont="1" applyFill="1" applyBorder="1" applyAlignment="1">
      <alignment horizontal="right" vertical="center"/>
    </xf>
    <xf numFmtId="167" fontId="10" fillId="0" borderId="10" xfId="1" applyNumberFormat="1" applyFont="1" applyFill="1" applyBorder="1" applyAlignment="1">
      <alignment horizontal="right" vertical="center"/>
    </xf>
    <xf numFmtId="0" fontId="16" fillId="0" borderId="1" xfId="27" quotePrefix="1" applyFont="1" applyFill="1" applyBorder="1" applyProtection="1">
      <protection locked="0"/>
    </xf>
    <xf numFmtId="0" fontId="16" fillId="0" borderId="1" xfId="27" applyFont="1" applyFill="1" applyBorder="1" applyAlignment="1" applyProtection="1">
      <alignment horizontal="left" indent="1"/>
      <protection locked="0"/>
    </xf>
    <xf numFmtId="0" fontId="16" fillId="0" borderId="1" xfId="0" applyFont="1" applyFill="1" applyBorder="1"/>
    <xf numFmtId="3" fontId="10" fillId="0" borderId="10" xfId="27" applyNumberFormat="1" applyFont="1" applyFill="1" applyBorder="1"/>
    <xf numFmtId="3" fontId="16" fillId="0" borderId="10" xfId="27" applyNumberFormat="1" applyFont="1" applyFill="1" applyBorder="1" applyAlignment="1">
      <alignment horizontal="right" vertical="center"/>
    </xf>
    <xf numFmtId="3" fontId="16" fillId="0" borderId="10" xfId="27" quotePrefix="1" applyNumberFormat="1" applyFont="1" applyFill="1" applyBorder="1" applyAlignment="1">
      <alignment horizontal="right" vertical="center"/>
    </xf>
    <xf numFmtId="3" fontId="16" fillId="0" borderId="3" xfId="27" applyNumberFormat="1" applyFont="1" applyFill="1" applyBorder="1" applyAlignment="1">
      <alignment horizontal="right"/>
    </xf>
    <xf numFmtId="3" fontId="16" fillId="0" borderId="3" xfId="27" applyNumberFormat="1" applyFont="1" applyFill="1" applyBorder="1" applyAlignment="1">
      <alignment horizontal="right" vertical="center"/>
    </xf>
    <xf numFmtId="3" fontId="16" fillId="0" borderId="17" xfId="27" quotePrefix="1" applyNumberFormat="1" applyFont="1" applyFill="1" applyBorder="1" applyAlignment="1">
      <alignment horizontal="right" vertical="center"/>
    </xf>
    <xf numFmtId="0" fontId="16" fillId="0" borderId="3" xfId="27" applyFont="1" applyFill="1" applyBorder="1" applyAlignment="1">
      <alignment vertical="center"/>
    </xf>
    <xf numFmtId="0" fontId="16" fillId="0" borderId="17" xfId="27" applyFont="1" applyFill="1" applyBorder="1" applyAlignment="1">
      <alignment vertical="center"/>
    </xf>
    <xf numFmtId="0" fontId="16" fillId="0" borderId="0" xfId="27" applyFont="1" applyFill="1"/>
    <xf numFmtId="0" fontId="16" fillId="0" borderId="0" xfId="27" applyFont="1" applyFill="1" applyAlignment="1">
      <alignment horizontal="center"/>
    </xf>
    <xf numFmtId="3" fontId="16" fillId="0" borderId="0" xfId="27" applyNumberFormat="1" applyFont="1" applyFill="1" applyBorder="1" applyAlignment="1">
      <alignment horizontal="right" vertical="center"/>
    </xf>
    <xf numFmtId="0" fontId="10" fillId="0" borderId="18" xfId="27" applyFont="1" applyFill="1" applyBorder="1" applyProtection="1">
      <protection locked="0"/>
    </xf>
    <xf numFmtId="0" fontId="10" fillId="0" borderId="19" xfId="27" applyFont="1" applyFill="1" applyBorder="1"/>
    <xf numFmtId="3" fontId="10" fillId="0" borderId="19" xfId="27" applyNumberFormat="1" applyFont="1" applyFill="1" applyBorder="1"/>
    <xf numFmtId="0" fontId="38" fillId="0" borderId="19" xfId="27" applyFont="1" applyFill="1" applyBorder="1"/>
    <xf numFmtId="0" fontId="10" fillId="0" borderId="19" xfId="27" applyFont="1" applyFill="1" applyBorder="1" applyAlignment="1">
      <alignment horizontal="center"/>
    </xf>
    <xf numFmtId="0" fontId="38" fillId="0" borderId="20" xfId="27" applyFont="1" applyFill="1" applyBorder="1"/>
    <xf numFmtId="0" fontId="16" fillId="0" borderId="0" xfId="27" applyFont="1" applyFill="1" applyBorder="1" applyAlignment="1">
      <alignment horizontal="center" vertical="center"/>
    </xf>
    <xf numFmtId="0" fontId="16" fillId="0" borderId="0" xfId="27" applyFont="1" applyFill="1" applyBorder="1" applyAlignment="1">
      <alignment vertical="center"/>
    </xf>
    <xf numFmtId="3" fontId="16" fillId="0" borderId="0" xfId="27" applyNumberFormat="1" applyFont="1" applyFill="1" applyBorder="1" applyAlignment="1">
      <alignment vertical="center"/>
    </xf>
    <xf numFmtId="3" fontId="16" fillId="0" borderId="0" xfId="27" applyNumberFormat="1" applyFont="1" applyFill="1" applyBorder="1" applyAlignment="1" applyProtection="1">
      <alignment horizontal="right"/>
      <protection locked="0"/>
    </xf>
    <xf numFmtId="3" fontId="10" fillId="0" borderId="0" xfId="27" applyNumberFormat="1" applyFont="1" applyFill="1" applyBorder="1" applyAlignment="1">
      <alignment horizontal="right" vertical="center"/>
    </xf>
    <xf numFmtId="3" fontId="16" fillId="0" borderId="0" xfId="27" applyNumberFormat="1" applyFont="1" applyFill="1" applyBorder="1" applyAlignment="1">
      <alignment horizontal="center"/>
    </xf>
    <xf numFmtId="0" fontId="10" fillId="0" borderId="56" xfId="27" applyFont="1" applyFill="1" applyBorder="1" applyProtection="1">
      <protection locked="0"/>
    </xf>
    <xf numFmtId="0" fontId="10" fillId="0" borderId="57" xfId="27" applyFont="1" applyFill="1" applyBorder="1" applyAlignment="1">
      <alignment horizontal="center"/>
    </xf>
    <xf numFmtId="0" fontId="10" fillId="0" borderId="58" xfId="27" applyFont="1" applyFill="1" applyBorder="1" applyAlignment="1">
      <alignment horizontal="center"/>
    </xf>
    <xf numFmtId="38" fontId="10" fillId="0" borderId="56" xfId="28" applyNumberFormat="1" applyFont="1" applyFill="1" applyBorder="1" applyAlignment="1">
      <alignment wrapText="1"/>
    </xf>
    <xf numFmtId="38" fontId="10" fillId="0" borderId="57" xfId="28" applyNumberFormat="1" applyFont="1" applyFill="1" applyBorder="1" applyAlignment="1">
      <alignment horizontal="center"/>
    </xf>
    <xf numFmtId="38" fontId="10" fillId="0" borderId="21" xfId="28" applyNumberFormat="1" applyFont="1" applyFill="1" applyBorder="1" applyAlignment="1">
      <alignment wrapText="1"/>
    </xf>
    <xf numFmtId="38" fontId="16" fillId="0" borderId="22" xfId="28" applyNumberFormat="1" applyFont="1" applyFill="1" applyBorder="1" applyAlignment="1">
      <alignment horizontal="center"/>
    </xf>
    <xf numFmtId="38" fontId="10" fillId="0" borderId="23" xfId="28" applyNumberFormat="1" applyFont="1" applyFill="1" applyBorder="1" applyAlignment="1">
      <alignment horizontal="center"/>
    </xf>
    <xf numFmtId="38" fontId="10" fillId="0" borderId="18" xfId="28" applyNumberFormat="1" applyFont="1" applyFill="1" applyBorder="1" applyAlignment="1">
      <alignment wrapText="1"/>
    </xf>
    <xf numFmtId="38" fontId="16" fillId="0" borderId="19" xfId="28" applyNumberFormat="1" applyFont="1" applyFill="1" applyBorder="1" applyAlignment="1">
      <alignment horizontal="center"/>
    </xf>
    <xf numFmtId="38" fontId="16" fillId="0" borderId="20" xfId="28" applyNumberFormat="1" applyFont="1" applyFill="1" applyBorder="1" applyAlignment="1">
      <alignment horizontal="center"/>
    </xf>
    <xf numFmtId="3" fontId="16" fillId="0" borderId="1" xfId="5" quotePrefix="1" applyNumberFormat="1" applyFont="1" applyFill="1" applyBorder="1" applyAlignment="1">
      <alignment horizontal="left" wrapText="1"/>
    </xf>
    <xf numFmtId="38" fontId="16" fillId="0" borderId="0" xfId="28" applyNumberFormat="1" applyFont="1" applyFill="1" applyBorder="1"/>
    <xf numFmtId="38" fontId="16" fillId="0" borderId="0" xfId="28" applyNumberFormat="1" applyFont="1" applyFill="1" applyBorder="1" applyAlignment="1">
      <alignment horizontal="right"/>
    </xf>
    <xf numFmtId="38" fontId="16" fillId="0" borderId="10" xfId="28" applyNumberFormat="1" applyFont="1" applyFill="1" applyBorder="1"/>
    <xf numFmtId="38" fontId="46" fillId="0" borderId="1" xfId="28" applyNumberFormat="1" applyFont="1" applyFill="1" applyBorder="1" applyAlignment="1">
      <alignment horizontal="left" wrapText="1"/>
    </xf>
    <xf numFmtId="38" fontId="16" fillId="0" borderId="1" xfId="28" applyNumberFormat="1" applyFont="1" applyFill="1" applyBorder="1" applyAlignment="1">
      <alignment horizontal="left" wrapText="1"/>
    </xf>
    <xf numFmtId="0" fontId="16" fillId="0" borderId="16" xfId="0" applyFont="1" applyFill="1" applyBorder="1" applyAlignment="1">
      <alignment wrapText="1"/>
    </xf>
    <xf numFmtId="0" fontId="16" fillId="0" borderId="3" xfId="28" applyFont="1" applyFill="1" applyBorder="1"/>
    <xf numFmtId="0" fontId="16" fillId="0" borderId="17" xfId="28" applyFont="1" applyFill="1" applyBorder="1"/>
    <xf numFmtId="38" fontId="10" fillId="0" borderId="24" xfId="28" applyNumberFormat="1" applyFont="1" applyFill="1" applyBorder="1" applyAlignment="1">
      <alignment wrapText="1"/>
    </xf>
    <xf numFmtId="38" fontId="10" fillId="0" borderId="46" xfId="28" applyNumberFormat="1" applyFont="1" applyFill="1" applyBorder="1" applyAlignment="1">
      <alignment horizontal="center"/>
    </xf>
    <xf numFmtId="38" fontId="10" fillId="0" borderId="49" xfId="28" applyNumberFormat="1" applyFont="1" applyFill="1" applyBorder="1" applyAlignment="1">
      <alignment horizontal="center"/>
    </xf>
    <xf numFmtId="38" fontId="16" fillId="0" borderId="18" xfId="30" applyNumberFormat="1" applyFont="1" applyBorder="1"/>
    <xf numFmtId="38" fontId="16" fillId="0" borderId="20" xfId="30" applyNumberFormat="1" applyFont="1" applyBorder="1" applyAlignment="1">
      <alignment horizontal="right"/>
    </xf>
    <xf numFmtId="0" fontId="16" fillId="0" borderId="17" xfId="17" applyFont="1" applyBorder="1"/>
    <xf numFmtId="0" fontId="10" fillId="0" borderId="18" xfId="19" applyFont="1" applyBorder="1"/>
    <xf numFmtId="0" fontId="10" fillId="0" borderId="19" xfId="19" applyFont="1" applyBorder="1" applyAlignment="1">
      <alignment horizontal="center"/>
    </xf>
    <xf numFmtId="0" fontId="66" fillId="0" borderId="19" xfId="19" applyFont="1" applyBorder="1" applyAlignment="1">
      <alignment horizontal="center"/>
    </xf>
    <xf numFmtId="0" fontId="66" fillId="0" borderId="20" xfId="19" applyFont="1" applyBorder="1" applyAlignment="1">
      <alignment horizontal="center"/>
    </xf>
    <xf numFmtId="0" fontId="33" fillId="0" borderId="0" xfId="31" applyBorder="1"/>
    <xf numFmtId="0" fontId="67" fillId="0" borderId="0" xfId="31" applyFont="1" applyBorder="1" applyAlignment="1">
      <alignment horizontal="center"/>
    </xf>
    <xf numFmtId="0" fontId="16" fillId="0" borderId="0" xfId="31" applyFont="1" applyBorder="1"/>
    <xf numFmtId="3" fontId="10" fillId="0" borderId="0" xfId="31" applyNumberFormat="1" applyFont="1" applyBorder="1" applyAlignment="1">
      <alignment horizontal="center"/>
    </xf>
    <xf numFmtId="3" fontId="12" fillId="0" borderId="0" xfId="19" applyNumberFormat="1" applyFont="1" applyBorder="1" applyAlignment="1">
      <alignment horizontal="center"/>
    </xf>
    <xf numFmtId="3" fontId="16" fillId="0" borderId="0" xfId="31" applyNumberFormat="1" applyFont="1" applyBorder="1" applyAlignment="1">
      <alignment horizontal="center"/>
    </xf>
    <xf numFmtId="3" fontId="16" fillId="9" borderId="0" xfId="31" applyNumberFormat="1" applyFont="1" applyFill="1" applyBorder="1" applyAlignment="1">
      <alignment horizontal="center"/>
    </xf>
    <xf numFmtId="0" fontId="33" fillId="0" borderId="0" xfId="31" applyBorder="1" applyAlignment="1">
      <alignment horizontal="center"/>
    </xf>
    <xf numFmtId="3" fontId="12" fillId="2" borderId="0" xfId="19" applyNumberFormat="1" applyFont="1" applyFill="1" applyBorder="1" applyAlignment="1">
      <alignment horizontal="center"/>
    </xf>
    <xf numFmtId="0" fontId="16" fillId="0" borderId="0" xfId="31" applyFont="1" applyBorder="1" applyAlignment="1">
      <alignment horizontal="center"/>
    </xf>
    <xf numFmtId="10" fontId="12" fillId="0" borderId="0" xfId="19" applyNumberFormat="1" applyFont="1" applyBorder="1" applyAlignment="1">
      <alignment horizontal="center"/>
    </xf>
    <xf numFmtId="10" fontId="16" fillId="0" borderId="0" xfId="31" applyNumberFormat="1" applyFont="1" applyBorder="1" applyAlignment="1">
      <alignment horizontal="center"/>
    </xf>
    <xf numFmtId="3" fontId="11" fillId="0" borderId="0" xfId="19" applyNumberFormat="1" applyFont="1" applyBorder="1" applyAlignment="1">
      <alignment horizontal="center"/>
    </xf>
    <xf numFmtId="0" fontId="10" fillId="0" borderId="0" xfId="31" applyFont="1" applyBorder="1" applyAlignment="1">
      <alignment horizontal="center"/>
    </xf>
    <xf numFmtId="0" fontId="10" fillId="0" borderId="59" xfId="10" applyFont="1" applyBorder="1" applyAlignment="1">
      <alignment horizontal="center"/>
    </xf>
    <xf numFmtId="0" fontId="10" fillId="0" borderId="60" xfId="10" applyFont="1" applyBorder="1" applyAlignment="1">
      <alignment horizontal="center"/>
    </xf>
    <xf numFmtId="0" fontId="10" fillId="0" borderId="61" xfId="10" applyFont="1" applyBorder="1" applyAlignment="1">
      <alignment horizontal="center"/>
    </xf>
    <xf numFmtId="3" fontId="12" fillId="0" borderId="0" xfId="10" applyNumberFormat="1" applyFont="1" applyBorder="1" applyAlignment="1">
      <alignment horizontal="right"/>
    </xf>
    <xf numFmtId="0" fontId="12" fillId="0" borderId="0" xfId="10" applyFont="1" applyBorder="1" applyAlignment="1">
      <alignment horizontal="right"/>
    </xf>
    <xf numFmtId="3" fontId="12" fillId="0" borderId="0" xfId="10" applyNumberFormat="1" applyFont="1" applyBorder="1"/>
    <xf numFmtId="0" fontId="12" fillId="0" borderId="0" xfId="10" applyFont="1" applyBorder="1"/>
    <xf numFmtId="38" fontId="12" fillId="0" borderId="0" xfId="10" applyNumberFormat="1" applyFont="1" applyBorder="1"/>
    <xf numFmtId="38" fontId="12" fillId="0" borderId="0" xfId="10" applyNumberFormat="1" applyFont="1" applyBorder="1" applyAlignment="1">
      <alignment horizontal="center"/>
    </xf>
    <xf numFmtId="38" fontId="16" fillId="0" borderId="0" xfId="10" applyNumberFormat="1" applyFont="1" applyBorder="1" applyAlignment="1" applyProtection="1">
      <alignment horizontal="center"/>
      <protection locked="0"/>
    </xf>
    <xf numFmtId="0" fontId="10" fillId="0" borderId="16" xfId="10" applyFont="1" applyBorder="1" applyAlignment="1">
      <alignment horizontal="center"/>
    </xf>
    <xf numFmtId="38" fontId="10" fillId="0" borderId="3" xfId="10" applyNumberFormat="1" applyFont="1" applyBorder="1" applyAlignment="1" applyProtection="1">
      <alignment horizontal="center"/>
      <protection locked="0"/>
    </xf>
    <xf numFmtId="38" fontId="10" fillId="0" borderId="17" xfId="10" applyNumberFormat="1" applyFont="1" applyBorder="1" applyAlignment="1">
      <alignment horizontal="center"/>
    </xf>
    <xf numFmtId="38" fontId="10" fillId="0" borderId="59" xfId="13" applyNumberFormat="1" applyFont="1" applyBorder="1"/>
    <xf numFmtId="0" fontId="10" fillId="0" borderId="60" xfId="13" applyFont="1" applyBorder="1" applyAlignment="1">
      <alignment horizontal="center"/>
    </xf>
    <xf numFmtId="38" fontId="10" fillId="0" borderId="60" xfId="13" applyNumberFormat="1" applyFont="1" applyBorder="1"/>
    <xf numFmtId="0" fontId="10" fillId="0" borderId="61" xfId="13" applyFont="1" applyBorder="1" applyAlignment="1">
      <alignment horizontal="center"/>
    </xf>
    <xf numFmtId="38" fontId="10" fillId="0" borderId="1" xfId="13" applyNumberFormat="1" applyFont="1" applyBorder="1"/>
    <xf numFmtId="38" fontId="10" fillId="0" borderId="35" xfId="13" applyNumberFormat="1" applyFont="1" applyBorder="1" applyAlignment="1">
      <alignment horizontal="center" vertical="center"/>
    </xf>
    <xf numFmtId="38" fontId="16" fillId="0" borderId="1" xfId="13" applyNumberFormat="1" applyFont="1" applyBorder="1"/>
    <xf numFmtId="0" fontId="12" fillId="0" borderId="10" xfId="13" applyFont="1" applyBorder="1"/>
    <xf numFmtId="38" fontId="12" fillId="0" borderId="1" xfId="13" applyNumberFormat="1" applyFont="1" applyBorder="1"/>
    <xf numFmtId="3" fontId="12" fillId="0" borderId="10" xfId="13" applyNumberFormat="1" applyFont="1" applyBorder="1"/>
    <xf numFmtId="3" fontId="65" fillId="0" borderId="10" xfId="0" quotePrefix="1" applyNumberFormat="1" applyFont="1" applyBorder="1" applyAlignment="1">
      <alignment horizontal="right"/>
    </xf>
    <xf numFmtId="38" fontId="16" fillId="0" borderId="1" xfId="13" quotePrefix="1" applyNumberFormat="1" applyFont="1" applyBorder="1"/>
    <xf numFmtId="38" fontId="15" fillId="0" borderId="1" xfId="13" applyNumberFormat="1" applyFont="1" applyBorder="1"/>
    <xf numFmtId="0" fontId="12" fillId="0" borderId="1" xfId="13" applyFont="1" applyBorder="1"/>
    <xf numFmtId="38" fontId="16" fillId="0" borderId="10" xfId="13" applyNumberFormat="1" applyFont="1" applyBorder="1"/>
    <xf numFmtId="38" fontId="15" fillId="0" borderId="16" xfId="13" applyNumberFormat="1" applyFont="1" applyBorder="1"/>
    <xf numFmtId="38" fontId="12" fillId="0" borderId="3" xfId="13" applyNumberFormat="1" applyFont="1" applyBorder="1"/>
    <xf numFmtId="0" fontId="7" fillId="0" borderId="3" xfId="13" applyFont="1" applyBorder="1"/>
    <xf numFmtId="0" fontId="12" fillId="0" borderId="17" xfId="13" applyFont="1" applyBorder="1"/>
    <xf numFmtId="0" fontId="3" fillId="0" borderId="0" xfId="5" applyFont="1" applyBorder="1" applyAlignment="1">
      <alignment horizontal="center"/>
    </xf>
    <xf numFmtId="0" fontId="10" fillId="0" borderId="59" xfId="15" applyFont="1" applyBorder="1"/>
    <xf numFmtId="1" fontId="10" fillId="0" borderId="60" xfId="5" applyNumberFormat="1" applyFont="1" applyBorder="1" applyAlignment="1">
      <alignment horizontal="center"/>
    </xf>
    <xf numFmtId="49" fontId="10" fillId="0" borderId="60" xfId="5" applyNumberFormat="1" applyFont="1" applyBorder="1" applyAlignment="1">
      <alignment horizontal="center"/>
    </xf>
    <xf numFmtId="49" fontId="10" fillId="0" borderId="60" xfId="5" applyNumberFormat="1" applyFont="1" applyBorder="1" applyAlignment="1">
      <alignment horizontal="center" vertical="center"/>
    </xf>
    <xf numFmtId="3" fontId="10" fillId="0" borderId="60" xfId="5" applyNumberFormat="1" applyFont="1" applyBorder="1" applyAlignment="1">
      <alignment horizontal="center" vertical="center"/>
    </xf>
    <xf numFmtId="0" fontId="10" fillId="0" borderId="60" xfId="5" applyFont="1" applyBorder="1" applyAlignment="1">
      <alignment horizontal="center" vertical="center"/>
    </xf>
    <xf numFmtId="3" fontId="10" fillId="0" borderId="61" xfId="5" applyNumberFormat="1" applyFont="1" applyBorder="1" applyAlignment="1">
      <alignment horizontal="center" vertical="center"/>
    </xf>
    <xf numFmtId="0" fontId="16" fillId="0" borderId="0" xfId="17" applyFont="1" applyBorder="1"/>
    <xf numFmtId="0" fontId="10" fillId="0" borderId="59" xfId="18" applyFont="1" applyBorder="1"/>
    <xf numFmtId="0" fontId="10" fillId="3" borderId="60" xfId="18" applyFont="1" applyFill="1" applyBorder="1"/>
    <xf numFmtId="0" fontId="10" fillId="5" borderId="60" xfId="18" applyFont="1" applyFill="1" applyBorder="1"/>
    <xf numFmtId="0" fontId="10" fillId="0" borderId="68" xfId="18" applyFont="1" applyBorder="1"/>
    <xf numFmtId="0" fontId="10" fillId="0" borderId="60" xfId="18" applyFont="1" applyBorder="1"/>
    <xf numFmtId="0" fontId="10" fillId="0" borderId="61" xfId="18" applyFont="1" applyBorder="1"/>
    <xf numFmtId="0" fontId="10" fillId="0" borderId="1" xfId="18" applyFont="1" applyBorder="1"/>
    <xf numFmtId="0" fontId="10" fillId="3" borderId="0" xfId="18" applyFont="1" applyFill="1" applyBorder="1"/>
    <xf numFmtId="0" fontId="10" fillId="0" borderId="0" xfId="18" applyFont="1" applyBorder="1"/>
    <xf numFmtId="0" fontId="16" fillId="0" borderId="35" xfId="17" applyFont="1" applyBorder="1"/>
    <xf numFmtId="0" fontId="11" fillId="0" borderId="1" xfId="18" applyFont="1" applyBorder="1"/>
    <xf numFmtId="0" fontId="16" fillId="3" borderId="0" xfId="18" applyFont="1" applyFill="1" applyBorder="1"/>
    <xf numFmtId="38" fontId="16" fillId="3" borderId="0" xfId="18" quotePrefix="1" applyNumberFormat="1" applyFont="1" applyFill="1" applyBorder="1" applyAlignment="1" applyProtection="1">
      <alignment horizontal="right"/>
      <protection locked="0"/>
    </xf>
    <xf numFmtId="0" fontId="16" fillId="5" borderId="0" xfId="18" applyFont="1" applyFill="1" applyBorder="1" applyAlignment="1">
      <alignment horizontal="right"/>
    </xf>
    <xf numFmtId="0" fontId="16" fillId="0" borderId="0" xfId="18" applyFont="1" applyBorder="1"/>
    <xf numFmtId="0" fontId="16" fillId="0" borderId="0" xfId="18" applyFont="1" applyBorder="1" applyAlignment="1">
      <alignment horizontal="center"/>
    </xf>
    <xf numFmtId="10" fontId="10" fillId="0" borderId="0" xfId="18" quotePrefix="1" applyNumberFormat="1" applyFont="1" applyBorder="1" applyAlignment="1" applyProtection="1">
      <alignment horizontal="right"/>
      <protection locked="0"/>
    </xf>
    <xf numFmtId="10" fontId="10" fillId="0" borderId="0" xfId="17" applyNumberFormat="1" applyFont="1" applyBorder="1"/>
    <xf numFmtId="10" fontId="10" fillId="0" borderId="10" xfId="17" applyNumberFormat="1" applyFont="1" applyBorder="1"/>
    <xf numFmtId="0" fontId="12" fillId="0" borderId="1" xfId="18" applyFont="1" applyBorder="1"/>
    <xf numFmtId="10" fontId="16" fillId="0" borderId="0" xfId="18" quotePrefix="1" applyNumberFormat="1" applyFont="1" applyBorder="1" applyAlignment="1" applyProtection="1">
      <alignment horizontal="right"/>
      <protection locked="0"/>
    </xf>
    <xf numFmtId="10" fontId="16" fillId="0" borderId="0" xfId="17" applyNumberFormat="1" applyFont="1" applyBorder="1"/>
    <xf numFmtId="10" fontId="16" fillId="0" borderId="10" xfId="17" applyNumberFormat="1" applyFont="1" applyBorder="1"/>
    <xf numFmtId="0" fontId="16" fillId="0" borderId="10" xfId="17" applyFont="1" applyBorder="1"/>
    <xf numFmtId="38" fontId="10" fillId="3" borderId="0" xfId="18" quotePrefix="1" applyNumberFormat="1" applyFont="1" applyFill="1" applyBorder="1" applyAlignment="1" applyProtection="1">
      <alignment horizontal="right"/>
      <protection locked="0"/>
    </xf>
    <xf numFmtId="38" fontId="10" fillId="5" borderId="0" xfId="18" quotePrefix="1" applyNumberFormat="1" applyFont="1" applyFill="1" applyBorder="1" applyAlignment="1" applyProtection="1">
      <alignment horizontal="right"/>
      <protection locked="0"/>
    </xf>
    <xf numFmtId="38" fontId="16" fillId="5" borderId="0" xfId="18" quotePrefix="1" applyNumberFormat="1" applyFont="1" applyFill="1" applyBorder="1" applyAlignment="1" applyProtection="1">
      <alignment horizontal="right"/>
      <protection locked="0"/>
    </xf>
    <xf numFmtId="10" fontId="16" fillId="0" borderId="0" xfId="18" applyNumberFormat="1" applyFont="1" applyBorder="1"/>
    <xf numFmtId="0" fontId="16" fillId="0" borderId="3" xfId="17" applyFont="1" applyBorder="1" applyAlignment="1">
      <alignment wrapText="1"/>
    </xf>
    <xf numFmtId="0" fontId="16" fillId="0" borderId="17" xfId="17" applyFont="1" applyBorder="1" applyAlignment="1">
      <alignment wrapText="1"/>
    </xf>
    <xf numFmtId="0" fontId="16" fillId="0" borderId="3" xfId="17" applyFont="1" applyBorder="1"/>
    <xf numFmtId="0" fontId="11" fillId="0" borderId="16" xfId="18" applyFont="1" applyBorder="1"/>
    <xf numFmtId="38" fontId="11" fillId="3" borderId="3" xfId="18" applyNumberFormat="1" applyFont="1" applyFill="1" applyBorder="1"/>
    <xf numFmtId="38" fontId="11" fillId="5" borderId="3" xfId="18" applyNumberFormat="1" applyFont="1" applyFill="1" applyBorder="1"/>
    <xf numFmtId="0" fontId="11" fillId="0" borderId="69" xfId="18" applyFont="1" applyBorder="1"/>
    <xf numFmtId="38" fontId="11" fillId="0" borderId="3" xfId="18" applyNumberFormat="1" applyFont="1" applyBorder="1"/>
    <xf numFmtId="0" fontId="12" fillId="0" borderId="16" xfId="18" applyFont="1" applyBorder="1"/>
    <xf numFmtId="0" fontId="16" fillId="3" borderId="3" xfId="18" applyFont="1" applyFill="1" applyBorder="1"/>
    <xf numFmtId="38" fontId="16" fillId="5" borderId="3" xfId="18" quotePrefix="1" applyNumberFormat="1" applyFont="1" applyFill="1" applyBorder="1" applyAlignment="1" applyProtection="1">
      <alignment horizontal="right"/>
      <protection locked="0"/>
    </xf>
    <xf numFmtId="10" fontId="12" fillId="0" borderId="69" xfId="18" applyNumberFormat="1" applyFont="1" applyBorder="1"/>
    <xf numFmtId="10" fontId="16" fillId="0" borderId="3" xfId="18" applyNumberFormat="1" applyFont="1" applyBorder="1"/>
    <xf numFmtId="10" fontId="16" fillId="0" borderId="3" xfId="18" quotePrefix="1" applyNumberFormat="1" applyFont="1" applyBorder="1" applyAlignment="1" applyProtection="1">
      <alignment horizontal="right"/>
      <protection locked="0"/>
    </xf>
    <xf numFmtId="10" fontId="16" fillId="0" borderId="3" xfId="17" applyNumberFormat="1" applyFont="1" applyBorder="1"/>
    <xf numFmtId="10" fontId="16" fillId="0" borderId="17" xfId="17" applyNumberFormat="1" applyFont="1" applyBorder="1"/>
    <xf numFmtId="0" fontId="11" fillId="0" borderId="0" xfId="23" applyFont="1"/>
    <xf numFmtId="0" fontId="12" fillId="0" borderId="5" xfId="23" applyFont="1" applyBorder="1"/>
    <xf numFmtId="0" fontId="12" fillId="0" borderId="10" xfId="23" applyFont="1" applyBorder="1"/>
    <xf numFmtId="3" fontId="41" fillId="0" borderId="10" xfId="23" applyNumberFormat="1" applyFont="1" applyBorder="1"/>
    <xf numFmtId="3" fontId="41" fillId="0" borderId="0" xfId="23" applyNumberFormat="1" applyFont="1" applyBorder="1"/>
    <xf numFmtId="0" fontId="12" fillId="0" borderId="0" xfId="23" applyFont="1" applyAlignment="1">
      <alignment horizontal="right"/>
    </xf>
    <xf numFmtId="0" fontId="12" fillId="0" borderId="28" xfId="23" applyFont="1" applyBorder="1"/>
    <xf numFmtId="3" fontId="41" fillId="0" borderId="28" xfId="23" applyNumberFormat="1" applyFont="1" applyBorder="1"/>
    <xf numFmtId="3" fontId="41" fillId="0" borderId="31" xfId="23" applyNumberFormat="1" applyFont="1" applyBorder="1"/>
    <xf numFmtId="38" fontId="12" fillId="0" borderId="34" xfId="23" applyNumberFormat="1" applyFont="1" applyBorder="1"/>
    <xf numFmtId="0" fontId="12" fillId="0" borderId="35" xfId="23" applyFont="1" applyBorder="1"/>
    <xf numFmtId="0" fontId="12" fillId="0" borderId="20" xfId="14" applyFont="1" applyBorder="1"/>
    <xf numFmtId="0" fontId="10" fillId="0" borderId="70" xfId="26" applyFont="1" applyBorder="1" applyAlignment="1">
      <alignment horizontal="left" vertical="center" wrapText="1"/>
    </xf>
    <xf numFmtId="0" fontId="10" fillId="0" borderId="71" xfId="26" applyFont="1" applyBorder="1" applyAlignment="1">
      <alignment horizontal="center" vertical="center" wrapText="1"/>
    </xf>
    <xf numFmtId="0" fontId="10" fillId="0" borderId="61" xfId="26" applyFont="1" applyBorder="1" applyAlignment="1">
      <alignment horizontal="center" vertical="center" wrapText="1"/>
    </xf>
    <xf numFmtId="38" fontId="16" fillId="0" borderId="0" xfId="26" applyNumberFormat="1" applyFont="1" applyBorder="1" applyAlignment="1">
      <alignment horizontal="right" vertical="center" wrapText="1"/>
    </xf>
    <xf numFmtId="0" fontId="10" fillId="0" borderId="72" xfId="26" applyFont="1" applyBorder="1" applyAlignment="1">
      <alignment vertical="center" wrapText="1"/>
    </xf>
    <xf numFmtId="38" fontId="16" fillId="0" borderId="73" xfId="14" quotePrefix="1" applyNumberFormat="1" applyFont="1" applyBorder="1" applyAlignment="1" applyProtection="1">
      <alignment horizontal="right" vertical="center" wrapText="1"/>
      <protection locked="0"/>
    </xf>
    <xf numFmtId="38" fontId="10" fillId="0" borderId="73" xfId="14" applyNumberFormat="1" applyFont="1" applyBorder="1" applyAlignment="1" applyProtection="1">
      <alignment horizontal="right" vertical="center" wrapText="1"/>
      <protection locked="0"/>
    </xf>
    <xf numFmtId="38" fontId="16" fillId="6" borderId="53" xfId="14" applyNumberFormat="1" applyFont="1" applyFill="1" applyBorder="1" applyAlignment="1">
      <alignment horizontal="right" vertical="center" wrapText="1"/>
    </xf>
    <xf numFmtId="0" fontId="13" fillId="0" borderId="17" xfId="0" applyFont="1" applyBorder="1" applyAlignment="1">
      <alignment horizontal="center" vertical="center" wrapText="1"/>
    </xf>
    <xf numFmtId="0" fontId="10" fillId="0" borderId="18" xfId="21" applyFont="1" applyBorder="1" applyAlignment="1" applyProtection="1">
      <alignment horizontal="left"/>
      <protection locked="0"/>
    </xf>
    <xf numFmtId="3" fontId="10" fillId="0" borderId="20" xfId="21" applyNumberFormat="1" applyFont="1" applyBorder="1" applyAlignment="1" applyProtection="1">
      <alignment horizontal="center"/>
      <protection locked="0"/>
    </xf>
    <xf numFmtId="0" fontId="32" fillId="0" borderId="59" xfId="21" applyFont="1" applyBorder="1" applyAlignment="1" applyProtection="1">
      <alignment horizontal="left"/>
      <protection locked="0"/>
    </xf>
    <xf numFmtId="3" fontId="32" fillId="0" borderId="61" xfId="21" applyNumberFormat="1" applyFont="1" applyBorder="1" applyAlignment="1" applyProtection="1">
      <alignment horizontal="center"/>
      <protection locked="0"/>
    </xf>
    <xf numFmtId="0" fontId="75" fillId="0" borderId="1" xfId="0" applyFont="1" applyBorder="1" applyAlignment="1">
      <alignment horizontal="center"/>
    </xf>
    <xf numFmtId="0" fontId="75" fillId="0" borderId="10" xfId="0" applyFont="1" applyBorder="1" applyAlignment="1">
      <alignment horizontal="left"/>
    </xf>
    <xf numFmtId="0" fontId="75" fillId="0" borderId="16" xfId="0" applyFont="1" applyBorder="1" applyAlignment="1">
      <alignment horizontal="center"/>
    </xf>
    <xf numFmtId="0" fontId="75" fillId="0" borderId="17" xfId="0" applyFont="1" applyBorder="1" applyAlignment="1">
      <alignment horizontal="left"/>
    </xf>
    <xf numFmtId="0" fontId="76" fillId="0" borderId="56" xfId="0" applyFont="1" applyBorder="1" applyAlignment="1">
      <alignment horizontal="center"/>
    </xf>
    <xf numFmtId="0" fontId="76" fillId="0" borderId="57" xfId="0" applyFont="1" applyBorder="1" applyAlignment="1">
      <alignment horizontal="center"/>
    </xf>
    <xf numFmtId="0" fontId="76" fillId="0" borderId="58" xfId="0" applyFont="1" applyBorder="1" applyAlignment="1">
      <alignment horizontal="center"/>
    </xf>
    <xf numFmtId="0" fontId="81" fillId="0" borderId="0" xfId="32" applyFont="1" applyBorder="1"/>
    <xf numFmtId="0" fontId="81" fillId="0" borderId="3" xfId="32" applyFont="1" applyBorder="1"/>
    <xf numFmtId="0" fontId="81" fillId="0" borderId="0" xfId="32" applyFont="1"/>
    <xf numFmtId="0" fontId="77" fillId="0" borderId="0" xfId="0" applyFont="1" applyAlignment="1">
      <alignment horizontal="center"/>
    </xf>
    <xf numFmtId="0" fontId="75" fillId="0" borderId="0" xfId="0" applyFont="1" applyAlignment="1">
      <alignment horizontal="center"/>
    </xf>
    <xf numFmtId="0" fontId="12" fillId="0" borderId="1" xfId="3" applyFont="1" applyBorder="1" applyAlignment="1">
      <alignment horizontal="left" vertical="center" wrapText="1"/>
    </xf>
    <xf numFmtId="0" fontId="12" fillId="0" borderId="0" xfId="3" applyFont="1" applyAlignment="1">
      <alignment horizontal="left" vertical="center" wrapText="1"/>
    </xf>
    <xf numFmtId="0" fontId="12" fillId="0" borderId="10" xfId="3" applyFont="1" applyBorder="1" applyAlignment="1">
      <alignment horizontal="left" vertical="center" wrapText="1"/>
    </xf>
    <xf numFmtId="0" fontId="15" fillId="0" borderId="0" xfId="3" applyFont="1" applyAlignment="1">
      <alignment horizontal="left" vertical="center" wrapText="1"/>
    </xf>
    <xf numFmtId="0" fontId="3" fillId="0" borderId="18" xfId="3" applyFont="1" applyBorder="1" applyAlignment="1">
      <alignment horizontal="center"/>
    </xf>
    <xf numFmtId="0" fontId="3" fillId="0" borderId="19" xfId="3" applyFont="1" applyBorder="1" applyAlignment="1">
      <alignment horizontal="center"/>
    </xf>
    <xf numFmtId="0" fontId="3" fillId="0" borderId="20" xfId="3" applyFont="1" applyBorder="1" applyAlignment="1">
      <alignment horizontal="center"/>
    </xf>
    <xf numFmtId="0" fontId="3" fillId="0" borderId="1" xfId="3" applyFont="1" applyBorder="1" applyAlignment="1">
      <alignment horizontal="center"/>
    </xf>
    <xf numFmtId="0" fontId="3" fillId="0" borderId="0" xfId="3" applyFont="1" applyBorder="1" applyAlignment="1">
      <alignment horizontal="center"/>
    </xf>
    <xf numFmtId="0" fontId="3" fillId="0" borderId="10" xfId="3" applyFont="1" applyBorder="1" applyAlignment="1">
      <alignment horizontal="center"/>
    </xf>
    <xf numFmtId="0" fontId="5" fillId="0" borderId="1" xfId="3" applyFont="1" applyBorder="1" applyAlignment="1">
      <alignment horizontal="center"/>
    </xf>
    <xf numFmtId="0" fontId="5" fillId="0" borderId="0" xfId="3" applyFont="1" applyBorder="1" applyAlignment="1">
      <alignment horizontal="center"/>
    </xf>
    <xf numFmtId="0" fontId="5" fillId="0" borderId="10" xfId="3" applyFont="1" applyBorder="1" applyAlignment="1">
      <alignment horizontal="center"/>
    </xf>
    <xf numFmtId="0" fontId="8" fillId="0" borderId="16" xfId="3" applyFont="1" applyBorder="1" applyAlignment="1">
      <alignment horizontal="center"/>
    </xf>
    <xf numFmtId="0" fontId="8" fillId="0" borderId="3" xfId="3" applyFont="1" applyBorder="1" applyAlignment="1">
      <alignment horizontal="center"/>
    </xf>
    <xf numFmtId="0" fontId="8" fillId="0" borderId="17" xfId="3" applyFont="1" applyBorder="1" applyAlignment="1">
      <alignment horizontal="center"/>
    </xf>
    <xf numFmtId="0" fontId="15" fillId="0" borderId="1" xfId="3" applyFont="1" applyBorder="1" applyAlignment="1">
      <alignment horizontal="center" vertical="center" wrapText="1"/>
    </xf>
    <xf numFmtId="0" fontId="15" fillId="0" borderId="0" xfId="3" applyFont="1" applyAlignment="1">
      <alignment horizontal="center" vertical="center" wrapText="1"/>
    </xf>
    <xf numFmtId="0" fontId="15" fillId="0" borderId="10" xfId="3" applyFont="1" applyBorder="1" applyAlignment="1">
      <alignment horizontal="center" vertical="center" wrapText="1"/>
    </xf>
    <xf numFmtId="0" fontId="15" fillId="0" borderId="1" xfId="3" applyFont="1" applyBorder="1" applyAlignment="1">
      <alignment horizontal="left" vertical="center" wrapText="1"/>
    </xf>
    <xf numFmtId="0" fontId="15" fillId="0" borderId="10" xfId="3" applyFont="1" applyBorder="1" applyAlignment="1">
      <alignment horizontal="left" vertical="center" wrapText="1"/>
    </xf>
    <xf numFmtId="0" fontId="15" fillId="0" borderId="16" xfId="3" applyFont="1" applyBorder="1" applyAlignment="1">
      <alignment horizontal="left" vertical="center" wrapText="1"/>
    </xf>
    <xf numFmtId="0" fontId="15" fillId="0" borderId="3" xfId="3" applyFont="1" applyBorder="1" applyAlignment="1">
      <alignment horizontal="left" vertical="center" wrapText="1"/>
    </xf>
    <xf numFmtId="0" fontId="15" fillId="0" borderId="17" xfId="3" applyFont="1" applyBorder="1" applyAlignment="1">
      <alignment horizontal="left" vertical="center" wrapText="1"/>
    </xf>
    <xf numFmtId="0" fontId="15" fillId="0" borderId="1" xfId="3" applyFont="1" applyBorder="1"/>
    <xf numFmtId="0" fontId="0" fillId="0" borderId="0" xfId="0" applyBorder="1"/>
    <xf numFmtId="0" fontId="0" fillId="0" borderId="10" xfId="0" applyBorder="1"/>
    <xf numFmtId="0" fontId="3" fillId="0" borderId="18" xfId="6" applyFont="1" applyBorder="1" applyAlignment="1">
      <alignment horizontal="center"/>
    </xf>
    <xf numFmtId="0" fontId="3" fillId="0" borderId="19" xfId="6" applyFont="1" applyBorder="1" applyAlignment="1">
      <alignment horizontal="center"/>
    </xf>
    <xf numFmtId="0" fontId="3" fillId="0" borderId="20" xfId="6" applyFont="1" applyBorder="1" applyAlignment="1">
      <alignment horizontal="center"/>
    </xf>
    <xf numFmtId="0" fontId="3" fillId="0" borderId="1" xfId="6" applyFont="1" applyBorder="1" applyAlignment="1">
      <alignment horizontal="center"/>
    </xf>
    <xf numFmtId="0" fontId="3" fillId="0" borderId="0" xfId="6" applyFont="1" applyAlignment="1">
      <alignment horizontal="center"/>
    </xf>
    <xf numFmtId="0" fontId="3" fillId="0" borderId="10" xfId="6" applyFont="1" applyBorder="1" applyAlignment="1">
      <alignment horizontal="center"/>
    </xf>
    <xf numFmtId="0" fontId="5" fillId="0" borderId="1" xfId="6" applyFont="1" applyBorder="1" applyAlignment="1">
      <alignment horizontal="center"/>
    </xf>
    <xf numFmtId="0" fontId="5" fillId="0" borderId="0" xfId="6" applyFont="1" applyAlignment="1">
      <alignment horizontal="center"/>
    </xf>
    <xf numFmtId="0" fontId="5" fillId="0" borderId="10" xfId="6" applyFont="1" applyBorder="1" applyAlignment="1">
      <alignment horizontal="center"/>
    </xf>
    <xf numFmtId="0" fontId="11" fillId="0" borderId="1" xfId="6" applyFont="1" applyBorder="1" applyAlignment="1">
      <alignment horizontal="center"/>
    </xf>
    <xf numFmtId="0" fontId="11" fillId="0" borderId="0" xfId="6" applyFont="1" applyAlignment="1">
      <alignment horizontal="center"/>
    </xf>
    <xf numFmtId="0" fontId="11" fillId="0" borderId="10" xfId="6" applyFont="1" applyBorder="1" applyAlignment="1">
      <alignment horizontal="center"/>
    </xf>
    <xf numFmtId="0" fontId="12" fillId="0" borderId="1" xfId="3" applyFont="1" applyBorder="1" applyAlignment="1">
      <alignment wrapText="1"/>
    </xf>
    <xf numFmtId="0" fontId="16" fillId="0" borderId="0" xfId="0" applyFont="1" applyBorder="1" applyAlignment="1">
      <alignment wrapText="1"/>
    </xf>
    <xf numFmtId="0" fontId="16" fillId="0" borderId="10" xfId="0" applyFont="1" applyBorder="1" applyAlignment="1">
      <alignment wrapText="1"/>
    </xf>
    <xf numFmtId="0" fontId="12" fillId="0" borderId="1" xfId="3" applyFont="1" applyBorder="1"/>
    <xf numFmtId="0" fontId="16" fillId="0" borderId="0" xfId="0" applyFont="1" applyBorder="1"/>
    <xf numFmtId="0" fontId="16" fillId="0" borderId="10" xfId="0" applyFont="1" applyBorder="1"/>
    <xf numFmtId="0" fontId="12" fillId="0" borderId="1" xfId="3" applyFont="1" applyBorder="1" applyAlignment="1">
      <alignment horizontal="left" wrapText="1"/>
    </xf>
    <xf numFmtId="0" fontId="12" fillId="0" borderId="0" xfId="3" applyFont="1" applyBorder="1" applyAlignment="1">
      <alignment horizontal="left" wrapText="1"/>
    </xf>
    <xf numFmtId="0" fontId="12" fillId="0" borderId="10" xfId="3" applyFont="1" applyBorder="1" applyAlignment="1">
      <alignment horizontal="left" wrapText="1"/>
    </xf>
    <xf numFmtId="0" fontId="12" fillId="0" borderId="16" xfId="7" applyFont="1" applyBorder="1" applyAlignment="1">
      <alignment horizontal="left"/>
    </xf>
    <xf numFmtId="0" fontId="12" fillId="0" borderId="3" xfId="7" applyFont="1" applyBorder="1" applyAlignment="1">
      <alignment horizontal="left"/>
    </xf>
    <xf numFmtId="0" fontId="12" fillId="0" borderId="17" xfId="7" applyFont="1" applyBorder="1" applyAlignment="1">
      <alignment horizontal="left"/>
    </xf>
    <xf numFmtId="0" fontId="15" fillId="0" borderId="1" xfId="7" applyFont="1" applyBorder="1" applyAlignment="1">
      <alignment horizontal="left"/>
    </xf>
    <xf numFmtId="0" fontId="0" fillId="0" borderId="0" xfId="0"/>
    <xf numFmtId="0" fontId="3" fillId="0" borderId="18" xfId="7" applyFont="1" applyBorder="1" applyAlignment="1">
      <alignment horizontal="center"/>
    </xf>
    <xf numFmtId="0" fontId="3" fillId="0" borderId="19" xfId="7" applyFont="1" applyBorder="1" applyAlignment="1">
      <alignment horizontal="center"/>
    </xf>
    <xf numFmtId="0" fontId="3" fillId="0" borderId="20" xfId="7" applyFont="1" applyBorder="1" applyAlignment="1">
      <alignment horizontal="center"/>
    </xf>
    <xf numFmtId="0" fontId="3" fillId="0" borderId="1" xfId="7" applyFont="1" applyBorder="1" applyAlignment="1">
      <alignment horizontal="center" wrapText="1"/>
    </xf>
    <xf numFmtId="0" fontId="3" fillId="0" borderId="0" xfId="7" applyFont="1" applyAlignment="1">
      <alignment horizontal="center" wrapText="1"/>
    </xf>
    <xf numFmtId="0" fontId="3" fillId="0" borderId="10" xfId="7" applyFont="1" applyBorder="1" applyAlignment="1">
      <alignment horizontal="center" wrapText="1"/>
    </xf>
    <xf numFmtId="0" fontId="5" fillId="0" borderId="1" xfId="7" applyFont="1" applyBorder="1" applyAlignment="1">
      <alignment horizontal="center"/>
    </xf>
    <xf numFmtId="0" fontId="5" fillId="0" borderId="0" xfId="7" applyFont="1" applyAlignment="1">
      <alignment horizontal="center"/>
    </xf>
    <xf numFmtId="0" fontId="5" fillId="0" borderId="10" xfId="7" applyFont="1" applyBorder="1" applyAlignment="1">
      <alignment horizontal="center"/>
    </xf>
    <xf numFmtId="0" fontId="15" fillId="0" borderId="1" xfId="7" applyFont="1" applyBorder="1" applyAlignment="1">
      <alignment horizontal="left" wrapText="1"/>
    </xf>
    <xf numFmtId="0" fontId="0" fillId="0" borderId="0" xfId="0" applyAlignment="1">
      <alignment wrapText="1"/>
    </xf>
    <xf numFmtId="0" fontId="0" fillId="0" borderId="10" xfId="0" applyBorder="1" applyAlignment="1">
      <alignment wrapText="1"/>
    </xf>
    <xf numFmtId="0" fontId="29" fillId="0" borderId="18"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29" fillId="0" borderId="1" xfId="0" applyFont="1" applyBorder="1" applyAlignment="1">
      <alignment horizontal="center"/>
    </xf>
    <xf numFmtId="0" fontId="29" fillId="0" borderId="0" xfId="0" applyFont="1" applyAlignment="1">
      <alignment horizontal="center"/>
    </xf>
    <xf numFmtId="0" fontId="29" fillId="0" borderId="10" xfId="0" applyFont="1" applyBorder="1" applyAlignment="1">
      <alignment horizontal="center"/>
    </xf>
    <xf numFmtId="0" fontId="32" fillId="0" borderId="1" xfId="0" applyFont="1" applyBorder="1" applyAlignment="1">
      <alignment horizontal="center"/>
    </xf>
    <xf numFmtId="0" fontId="32" fillId="0" borderId="0" xfId="0" applyFont="1" applyAlignment="1">
      <alignment horizontal="center"/>
    </xf>
    <xf numFmtId="0" fontId="32" fillId="0" borderId="10" xfId="0" applyFont="1" applyBorder="1" applyAlignment="1">
      <alignment horizontal="center"/>
    </xf>
    <xf numFmtId="0" fontId="36" fillId="0" borderId="16" xfId="0" applyFont="1" applyBorder="1"/>
    <xf numFmtId="0" fontId="0" fillId="0" borderId="3" xfId="0" applyBorder="1"/>
    <xf numFmtId="0" fontId="0" fillId="0" borderId="17" xfId="0" applyBorder="1"/>
    <xf numFmtId="3" fontId="3" fillId="0" borderId="18" xfId="8" applyFont="1" applyBorder="1" applyAlignment="1">
      <alignment horizontal="center"/>
    </xf>
    <xf numFmtId="3" fontId="3" fillId="0" borderId="19" xfId="8" applyFont="1" applyBorder="1" applyAlignment="1">
      <alignment horizontal="center"/>
    </xf>
    <xf numFmtId="3" fontId="3" fillId="0" borderId="20" xfId="8" applyFont="1" applyBorder="1" applyAlignment="1">
      <alignment horizontal="center"/>
    </xf>
    <xf numFmtId="3" fontId="3" fillId="0" borderId="1" xfId="8" applyFont="1" applyBorder="1" applyAlignment="1">
      <alignment horizontal="center"/>
    </xf>
    <xf numFmtId="3" fontId="3" fillId="0" borderId="0" xfId="8" applyFont="1" applyBorder="1" applyAlignment="1">
      <alignment horizontal="center"/>
    </xf>
    <xf numFmtId="3" fontId="3" fillId="0" borderId="10" xfId="8" applyFont="1" applyBorder="1" applyAlignment="1">
      <alignment horizontal="center"/>
    </xf>
    <xf numFmtId="3" fontId="5" fillId="0" borderId="16" xfId="8" applyFont="1" applyBorder="1" applyAlignment="1">
      <alignment horizontal="center"/>
    </xf>
    <xf numFmtId="3" fontId="5" fillId="0" borderId="3" xfId="8" applyFont="1" applyBorder="1" applyAlignment="1">
      <alignment horizontal="center"/>
    </xf>
    <xf numFmtId="3" fontId="5" fillId="0" borderId="17" xfId="8" applyFont="1" applyBorder="1" applyAlignment="1">
      <alignment horizontal="center"/>
    </xf>
    <xf numFmtId="3" fontId="15" fillId="0" borderId="1" xfId="8" applyFont="1" applyBorder="1"/>
    <xf numFmtId="0" fontId="42" fillId="6" borderId="16" xfId="10" applyFont="1" applyFill="1" applyBorder="1" applyAlignment="1">
      <alignment horizontal="left"/>
    </xf>
    <xf numFmtId="0" fontId="44" fillId="6" borderId="3" xfId="0" applyFont="1" applyFill="1" applyBorder="1"/>
    <xf numFmtId="0" fontId="44" fillId="6" borderId="17" xfId="0" applyFont="1" applyFill="1" applyBorder="1"/>
    <xf numFmtId="0" fontId="3" fillId="0" borderId="0" xfId="10" applyFont="1" applyBorder="1" applyAlignment="1">
      <alignment horizontal="center"/>
    </xf>
    <xf numFmtId="0" fontId="41" fillId="0" borderId="0" xfId="10" applyFont="1" applyBorder="1" applyAlignment="1">
      <alignment horizontal="center"/>
    </xf>
    <xf numFmtId="0" fontId="12" fillId="4" borderId="1" xfId="10" applyFont="1" applyFill="1" applyBorder="1" applyAlignment="1">
      <alignment horizontal="center"/>
    </xf>
    <xf numFmtId="0" fontId="12" fillId="4" borderId="0" xfId="10" applyFont="1" applyFill="1" applyBorder="1" applyAlignment="1">
      <alignment horizontal="center"/>
    </xf>
    <xf numFmtId="0" fontId="12" fillId="4" borderId="10" xfId="10" applyFont="1" applyFill="1" applyBorder="1" applyAlignment="1">
      <alignment horizontal="center"/>
    </xf>
    <xf numFmtId="0" fontId="42" fillId="6" borderId="18" xfId="10" applyFont="1" applyFill="1" applyBorder="1" applyAlignment="1">
      <alignment horizontal="left"/>
    </xf>
    <xf numFmtId="0" fontId="44" fillId="6" borderId="19" xfId="0" applyFont="1" applyFill="1" applyBorder="1"/>
    <xf numFmtId="0" fontId="44" fillId="6" borderId="20" xfId="0" applyFont="1" applyFill="1" applyBorder="1"/>
    <xf numFmtId="0" fontId="3" fillId="0" borderId="0" xfId="12" applyFont="1" applyBorder="1" applyAlignment="1">
      <alignment horizontal="center"/>
    </xf>
    <xf numFmtId="0" fontId="5" fillId="0" borderId="0" xfId="12" applyFont="1" applyBorder="1" applyAlignment="1">
      <alignment horizontal="center"/>
    </xf>
    <xf numFmtId="0" fontId="11" fillId="0" borderId="0" xfId="12" applyFont="1" applyBorder="1" applyAlignment="1">
      <alignment horizontal="center"/>
    </xf>
    <xf numFmtId="0" fontId="10" fillId="0" borderId="57" xfId="12" applyFont="1" applyBorder="1" applyAlignment="1">
      <alignment horizontal="center"/>
    </xf>
    <xf numFmtId="0" fontId="10" fillId="0" borderId="58" xfId="12" applyFont="1" applyBorder="1" applyAlignment="1">
      <alignment horizontal="center"/>
    </xf>
    <xf numFmtId="0" fontId="12" fillId="0" borderId="0" xfId="3" applyFont="1" applyBorder="1" applyAlignment="1">
      <alignment horizontal="left" vertical="center" wrapText="1"/>
    </xf>
    <xf numFmtId="38" fontId="3" fillId="0" borderId="0" xfId="13" applyNumberFormat="1" applyFont="1" applyBorder="1" applyAlignment="1">
      <alignment horizontal="center"/>
    </xf>
    <xf numFmtId="38" fontId="5" fillId="0" borderId="0" xfId="13" applyNumberFormat="1" applyFont="1" applyBorder="1" applyAlignment="1">
      <alignment horizontal="center"/>
    </xf>
    <xf numFmtId="0" fontId="22" fillId="0" borderId="0" xfId="11" applyFont="1" applyAlignment="1">
      <alignment horizontal="left"/>
    </xf>
    <xf numFmtId="0" fontId="29" fillId="0" borderId="0" xfId="5" applyFont="1" applyBorder="1" applyAlignment="1" applyProtection="1">
      <alignment horizontal="center" wrapText="1"/>
      <protection locked="0"/>
    </xf>
    <xf numFmtId="0" fontId="29" fillId="0" borderId="0" xfId="5" applyFont="1" applyBorder="1" applyAlignment="1" applyProtection="1">
      <alignment horizontal="center"/>
      <protection locked="0"/>
    </xf>
    <xf numFmtId="0" fontId="16" fillId="0" borderId="16" xfId="5" applyFont="1" applyBorder="1"/>
    <xf numFmtId="0" fontId="16" fillId="0" borderId="3" xfId="5" applyFont="1" applyBorder="1"/>
    <xf numFmtId="0" fontId="16" fillId="0" borderId="17" xfId="5" applyFont="1" applyBorder="1"/>
    <xf numFmtId="0" fontId="10" fillId="0" borderId="57" xfId="5" applyFont="1" applyBorder="1" applyAlignment="1">
      <alignment horizontal="center"/>
    </xf>
    <xf numFmtId="0" fontId="10" fillId="0" borderId="58" xfId="5" applyFont="1" applyBorder="1" applyAlignment="1">
      <alignment horizontal="center"/>
    </xf>
    <xf numFmtId="0" fontId="16" fillId="0" borderId="18" xfId="5" applyFont="1" applyBorder="1"/>
    <xf numFmtId="0" fontId="16" fillId="0" borderId="19" xfId="5" applyFont="1" applyBorder="1"/>
    <xf numFmtId="0" fontId="46" fillId="0" borderId="1" xfId="5" applyFont="1" applyBorder="1" applyAlignment="1" applyProtection="1">
      <alignment horizontal="left" wrapText="1"/>
      <protection locked="0"/>
    </xf>
    <xf numFmtId="0" fontId="46" fillId="0" borderId="0" xfId="5" applyFont="1" applyBorder="1" applyAlignment="1" applyProtection="1">
      <alignment horizontal="left" wrapText="1"/>
      <protection locked="0"/>
    </xf>
    <xf numFmtId="0" fontId="46" fillId="0" borderId="10" xfId="5" applyFont="1" applyBorder="1" applyAlignment="1" applyProtection="1">
      <alignment horizontal="left" wrapText="1"/>
      <protection locked="0"/>
    </xf>
    <xf numFmtId="0" fontId="46" fillId="0" borderId="1" xfId="11" applyFont="1" applyBorder="1" applyAlignment="1">
      <alignment horizontal="left" wrapText="1"/>
    </xf>
    <xf numFmtId="0" fontId="46" fillId="0" borderId="0" xfId="11" applyFont="1" applyBorder="1" applyAlignment="1">
      <alignment horizontal="left" wrapText="1"/>
    </xf>
    <xf numFmtId="0" fontId="46" fillId="0" borderId="10" xfId="11" applyFont="1" applyBorder="1" applyAlignment="1">
      <alignment horizontal="left" wrapText="1"/>
    </xf>
    <xf numFmtId="0" fontId="16" fillId="0" borderId="1" xfId="5" applyFont="1" applyBorder="1" applyAlignment="1">
      <alignment horizontal="left" wrapText="1"/>
    </xf>
    <xf numFmtId="0" fontId="16" fillId="0" borderId="0" xfId="5" applyFont="1" applyBorder="1" applyAlignment="1">
      <alignment horizontal="left" wrapText="1"/>
    </xf>
    <xf numFmtId="0" fontId="16" fillId="0" borderId="10" xfId="5" applyFont="1" applyBorder="1" applyAlignment="1">
      <alignment horizontal="left" wrapText="1"/>
    </xf>
    <xf numFmtId="0" fontId="16" fillId="0" borderId="16" xfId="15" applyFont="1" applyBorder="1" applyAlignment="1">
      <alignment horizontal="left"/>
    </xf>
    <xf numFmtId="0" fontId="16" fillId="0" borderId="3" xfId="15" applyFont="1" applyBorder="1" applyAlignment="1">
      <alignment horizontal="left"/>
    </xf>
    <xf numFmtId="0" fontId="3" fillId="0" borderId="0" xfId="5" applyFont="1" applyBorder="1" applyAlignment="1">
      <alignment horizontal="center"/>
    </xf>
    <xf numFmtId="0" fontId="15" fillId="0" borderId="18" xfId="15" applyFont="1" applyBorder="1" applyAlignment="1">
      <alignment horizontal="left" vertical="center" wrapText="1"/>
    </xf>
    <xf numFmtId="0" fontId="15" fillId="0" borderId="19" xfId="15" applyFont="1" applyBorder="1" applyAlignment="1">
      <alignment horizontal="left" vertical="center" wrapText="1"/>
    </xf>
    <xf numFmtId="0" fontId="3" fillId="0" borderId="0" xfId="15" applyFont="1" applyBorder="1" applyAlignment="1">
      <alignment horizontal="center"/>
    </xf>
    <xf numFmtId="0" fontId="3" fillId="0" borderId="0" xfId="15" applyFont="1" applyBorder="1" applyAlignment="1">
      <alignment horizontal="center" wrapText="1"/>
    </xf>
    <xf numFmtId="0" fontId="5" fillId="0" borderId="0" xfId="15" applyFont="1" applyBorder="1" applyAlignment="1">
      <alignment horizontal="center"/>
    </xf>
    <xf numFmtId="0" fontId="15" fillId="0" borderId="1" xfId="10" applyFont="1" applyBorder="1" applyAlignment="1">
      <alignment horizontal="left" vertical="center" wrapText="1"/>
    </xf>
    <xf numFmtId="0" fontId="15" fillId="0" borderId="0" xfId="10" applyFont="1" applyBorder="1" applyAlignment="1">
      <alignment horizontal="left" vertical="center" wrapText="1"/>
    </xf>
    <xf numFmtId="0" fontId="15" fillId="0" borderId="10" xfId="10" applyFont="1" applyBorder="1" applyAlignment="1">
      <alignment horizontal="left" vertical="center" wrapText="1"/>
    </xf>
    <xf numFmtId="0" fontId="12" fillId="0" borderId="1"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0" xfId="10" applyFont="1" applyBorder="1" applyAlignment="1">
      <alignment horizontal="center" vertical="center" wrapText="1"/>
    </xf>
    <xf numFmtId="0" fontId="16" fillId="0" borderId="16" xfId="17" applyFont="1" applyBorder="1" applyAlignment="1">
      <alignment horizontal="left" wrapText="1"/>
    </xf>
    <xf numFmtId="0" fontId="16" fillId="0" borderId="3" xfId="17" applyFont="1" applyBorder="1" applyAlignment="1">
      <alignment horizontal="left" wrapText="1"/>
    </xf>
    <xf numFmtId="0" fontId="10" fillId="0" borderId="0" xfId="17" applyFont="1" applyBorder="1" applyAlignment="1">
      <alignment horizontal="center"/>
    </xf>
    <xf numFmtId="0" fontId="12" fillId="0" borderId="1" xfId="9" applyFont="1" applyBorder="1" applyAlignment="1" applyProtection="1">
      <alignment horizontal="left" vertical="center"/>
      <protection locked="0"/>
    </xf>
    <xf numFmtId="0" fontId="12" fillId="0" borderId="0" xfId="9" applyFont="1" applyBorder="1" applyAlignment="1" applyProtection="1">
      <alignment horizontal="left" vertical="center"/>
      <protection locked="0"/>
    </xf>
    <xf numFmtId="0" fontId="12" fillId="0" borderId="10" xfId="9" applyFont="1" applyBorder="1" applyAlignment="1" applyProtection="1">
      <alignment horizontal="left" vertical="center"/>
      <protection locked="0"/>
    </xf>
    <xf numFmtId="0" fontId="3" fillId="0" borderId="0" xfId="9" applyFont="1" applyBorder="1" applyAlignment="1" applyProtection="1">
      <alignment horizontal="center"/>
      <protection locked="0"/>
    </xf>
    <xf numFmtId="0" fontId="5" fillId="0" borderId="0" xfId="9" applyFont="1" applyBorder="1" applyAlignment="1" applyProtection="1">
      <alignment horizontal="center"/>
      <protection locked="0"/>
    </xf>
    <xf numFmtId="0" fontId="19" fillId="0" borderId="0" xfId="11" applyFont="1" applyAlignment="1">
      <alignment horizontal="left"/>
    </xf>
    <xf numFmtId="0" fontId="33" fillId="0" borderId="0" xfId="17"/>
    <xf numFmtId="0" fontId="33" fillId="0" borderId="0" xfId="17" applyAlignment="1">
      <alignment horizontal="left" wrapText="1"/>
    </xf>
    <xf numFmtId="0" fontId="15" fillId="6" borderId="1" xfId="10" applyFont="1" applyFill="1" applyBorder="1" applyAlignment="1">
      <alignment horizontal="left" vertical="center" wrapText="1"/>
    </xf>
    <xf numFmtId="0" fontId="33" fillId="6" borderId="0" xfId="17" applyFill="1" applyBorder="1" applyAlignment="1">
      <alignment horizontal="left" vertical="center" wrapText="1"/>
    </xf>
    <xf numFmtId="0" fontId="33" fillId="6" borderId="10" xfId="17" applyFill="1" applyBorder="1" applyAlignment="1">
      <alignment horizontal="left" vertical="center" wrapText="1"/>
    </xf>
    <xf numFmtId="0" fontId="16" fillId="0" borderId="16" xfId="0" applyFont="1" applyBorder="1" applyAlignment="1">
      <alignment horizontal="left" wrapText="1"/>
    </xf>
    <xf numFmtId="0" fontId="16" fillId="0" borderId="3" xfId="0" applyFont="1" applyBorder="1" applyAlignment="1">
      <alignment horizontal="left" wrapText="1"/>
    </xf>
    <xf numFmtId="0" fontId="16" fillId="0" borderId="17" xfId="0" applyFont="1" applyBorder="1" applyAlignment="1">
      <alignment horizontal="left" wrapText="1"/>
    </xf>
    <xf numFmtId="0" fontId="12" fillId="0" borderId="1" xfId="19" quotePrefix="1" applyFont="1" applyBorder="1" applyAlignment="1" applyProtection="1">
      <alignment horizontal="left" wrapText="1"/>
      <protection locked="0"/>
    </xf>
    <xf numFmtId="0" fontId="12" fillId="0" borderId="0" xfId="19" quotePrefix="1" applyFont="1" applyBorder="1" applyAlignment="1" applyProtection="1">
      <alignment horizontal="left" wrapText="1"/>
      <protection locked="0"/>
    </xf>
    <xf numFmtId="0" fontId="12" fillId="0" borderId="10" xfId="19" quotePrefix="1" applyFont="1" applyBorder="1" applyAlignment="1" applyProtection="1">
      <alignment horizontal="left" wrapText="1"/>
      <protection locked="0"/>
    </xf>
    <xf numFmtId="0" fontId="16" fillId="0" borderId="1" xfId="0" applyFont="1" applyBorder="1" applyAlignment="1">
      <alignment horizontal="left" wrapText="1"/>
    </xf>
    <xf numFmtId="0" fontId="16" fillId="0" borderId="0" xfId="0" applyFont="1" applyBorder="1" applyAlignment="1">
      <alignment horizontal="left" wrapText="1"/>
    </xf>
    <xf numFmtId="0" fontId="16" fillId="0" borderId="10" xfId="0" applyFont="1" applyBorder="1" applyAlignment="1">
      <alignment horizontal="left" wrapText="1"/>
    </xf>
    <xf numFmtId="0" fontId="3" fillId="0" borderId="0" xfId="19" applyFont="1" applyBorder="1" applyAlignment="1" applyProtection="1">
      <alignment horizontal="center"/>
      <protection locked="0"/>
    </xf>
    <xf numFmtId="0" fontId="5" fillId="0" borderId="0" xfId="19" applyFont="1" applyBorder="1" applyAlignment="1" applyProtection="1">
      <alignment horizontal="center"/>
      <protection locked="0"/>
    </xf>
    <xf numFmtId="0" fontId="16" fillId="0" borderId="0" xfId="0" applyFont="1" applyFill="1"/>
    <xf numFmtId="0" fontId="56" fillId="0" borderId="0" xfId="0" applyFont="1" applyFill="1"/>
    <xf numFmtId="0" fontId="29" fillId="0" borderId="18" xfId="20" applyFont="1" applyFill="1" applyBorder="1" applyAlignment="1">
      <alignment horizontal="center"/>
    </xf>
    <xf numFmtId="0" fontId="29" fillId="0" borderId="19" xfId="20" applyFont="1" applyFill="1" applyBorder="1" applyAlignment="1">
      <alignment horizontal="center"/>
    </xf>
    <xf numFmtId="0" fontId="29" fillId="0" borderId="20" xfId="20" applyFont="1" applyFill="1" applyBorder="1" applyAlignment="1">
      <alignment horizontal="center"/>
    </xf>
    <xf numFmtId="0" fontId="29" fillId="0" borderId="1" xfId="20" applyFont="1" applyFill="1" applyBorder="1" applyAlignment="1">
      <alignment horizontal="center" wrapText="1"/>
    </xf>
    <xf numFmtId="0" fontId="29" fillId="0" borderId="0" xfId="20" applyFont="1" applyFill="1" applyBorder="1" applyAlignment="1">
      <alignment horizontal="center" wrapText="1"/>
    </xf>
    <xf numFmtId="0" fontId="29" fillId="0" borderId="10" xfId="20" applyFont="1" applyFill="1" applyBorder="1" applyAlignment="1">
      <alignment horizontal="center" wrapText="1"/>
    </xf>
    <xf numFmtId="0" fontId="10" fillId="0" borderId="18" xfId="20" applyFont="1" applyFill="1" applyBorder="1" applyAlignment="1">
      <alignment horizontal="left"/>
    </xf>
    <xf numFmtId="0" fontId="10" fillId="0" borderId="0" xfId="20" applyFont="1" applyFill="1" applyBorder="1" applyAlignment="1">
      <alignment horizontal="left"/>
    </xf>
    <xf numFmtId="0" fontId="10" fillId="0" borderId="19" xfId="20" applyFont="1" applyFill="1" applyBorder="1" applyAlignment="1">
      <alignment horizontal="left"/>
    </xf>
    <xf numFmtId="0" fontId="10" fillId="0" borderId="39" xfId="20" applyFont="1" applyFill="1" applyBorder="1" applyAlignment="1">
      <alignment horizontal="left"/>
    </xf>
    <xf numFmtId="0" fontId="16" fillId="0" borderId="0" xfId="20" applyFont="1" applyFill="1" applyAlignment="1">
      <alignment horizontal="left" wrapText="1"/>
    </xf>
    <xf numFmtId="0" fontId="10" fillId="0" borderId="59" xfId="20" applyFont="1" applyFill="1" applyBorder="1" applyAlignment="1">
      <alignment horizontal="left"/>
    </xf>
    <xf numFmtId="0" fontId="10" fillId="0" borderId="60" xfId="20" applyFont="1" applyFill="1" applyBorder="1" applyAlignment="1">
      <alignment horizontal="left"/>
    </xf>
    <xf numFmtId="0" fontId="10" fillId="0" borderId="62" xfId="20" applyFont="1" applyFill="1" applyBorder="1" applyAlignment="1">
      <alignment horizontal="left"/>
    </xf>
    <xf numFmtId="0" fontId="16" fillId="0" borderId="37" xfId="14" applyFont="1" applyBorder="1" applyAlignment="1" applyProtection="1">
      <alignment horizontal="left" vertical="center" wrapText="1"/>
      <protection locked="0"/>
    </xf>
    <xf numFmtId="0" fontId="16" fillId="0" borderId="0" xfId="14" applyFont="1" applyAlignment="1" applyProtection="1">
      <alignment horizontal="left" vertical="center" wrapText="1"/>
      <protection locked="0"/>
    </xf>
    <xf numFmtId="0" fontId="16" fillId="0" borderId="10" xfId="14" applyFont="1" applyBorder="1" applyAlignment="1" applyProtection="1">
      <alignment horizontal="left" vertical="center" wrapText="1"/>
      <protection locked="0"/>
    </xf>
    <xf numFmtId="0" fontId="16" fillId="0" borderId="54" xfId="14" applyFont="1" applyBorder="1" applyAlignment="1">
      <alignment horizontal="left" vertical="center" wrapText="1"/>
    </xf>
    <xf numFmtId="0" fontId="16" fillId="0" borderId="3" xfId="14" applyFont="1" applyBorder="1" applyAlignment="1">
      <alignment horizontal="left" vertical="center" wrapText="1"/>
    </xf>
    <xf numFmtId="0" fontId="16" fillId="0" borderId="17" xfId="14" applyFont="1" applyBorder="1" applyAlignment="1">
      <alignment horizontal="left" vertical="center" wrapText="1"/>
    </xf>
    <xf numFmtId="0" fontId="16" fillId="0" borderId="37" xfId="14" quotePrefix="1" applyFont="1" applyBorder="1" applyAlignment="1" applyProtection="1">
      <alignment horizontal="left" vertical="center" wrapText="1"/>
      <protection locked="0"/>
    </xf>
    <xf numFmtId="0" fontId="16" fillId="0" borderId="0" xfId="14" quotePrefix="1" applyFont="1" applyAlignment="1" applyProtection="1">
      <alignment horizontal="left" vertical="center" wrapText="1"/>
      <protection locked="0"/>
    </xf>
    <xf numFmtId="0" fontId="16" fillId="0" borderId="10" xfId="14" quotePrefix="1" applyFont="1" applyBorder="1" applyAlignment="1" applyProtection="1">
      <alignment horizontal="left" vertical="center" wrapText="1"/>
      <protection locked="0"/>
    </xf>
    <xf numFmtId="0" fontId="29" fillId="0" borderId="0" xfId="14" applyFont="1" applyBorder="1" applyAlignment="1" applyProtection="1">
      <alignment horizontal="center"/>
      <protection locked="0"/>
    </xf>
    <xf numFmtId="0" fontId="32" fillId="0" borderId="0" xfId="14" applyFont="1" applyBorder="1" applyAlignment="1" applyProtection="1">
      <alignment horizontal="center"/>
      <protection locked="0"/>
    </xf>
    <xf numFmtId="0" fontId="29" fillId="0" borderId="18" xfId="14" applyFont="1" applyBorder="1" applyAlignment="1" applyProtection="1">
      <alignment horizontal="center"/>
      <protection locked="0"/>
    </xf>
    <xf numFmtId="0" fontId="29" fillId="0" borderId="19" xfId="14" applyFont="1" applyBorder="1" applyAlignment="1" applyProtection="1">
      <alignment horizontal="center"/>
      <protection locked="0"/>
    </xf>
    <xf numFmtId="0" fontId="29" fillId="0" borderId="20" xfId="14" applyFont="1" applyBorder="1" applyAlignment="1" applyProtection="1">
      <alignment horizontal="center"/>
      <protection locked="0"/>
    </xf>
    <xf numFmtId="0" fontId="29" fillId="0" borderId="1" xfId="14" applyFont="1" applyBorder="1" applyAlignment="1" applyProtection="1">
      <alignment horizontal="center" wrapText="1"/>
      <protection locked="0"/>
    </xf>
    <xf numFmtId="0" fontId="29" fillId="0" borderId="0" xfId="14" applyFont="1" applyBorder="1" applyAlignment="1" applyProtection="1">
      <alignment horizontal="center" wrapText="1"/>
      <protection locked="0"/>
    </xf>
    <xf numFmtId="0" fontId="29" fillId="0" borderId="10" xfId="14" applyFont="1" applyBorder="1" applyAlignment="1" applyProtection="1">
      <alignment horizontal="center" wrapText="1"/>
      <protection locked="0"/>
    </xf>
    <xf numFmtId="0" fontId="32" fillId="0" borderId="16" xfId="14" applyFont="1" applyBorder="1" applyAlignment="1">
      <alignment horizontal="center"/>
    </xf>
    <xf numFmtId="0" fontId="32" fillId="0" borderId="3" xfId="14" applyFont="1" applyBorder="1" applyAlignment="1">
      <alignment horizontal="center"/>
    </xf>
    <xf numFmtId="0" fontId="32" fillId="0" borderId="17" xfId="14" applyFont="1" applyBorder="1" applyAlignment="1">
      <alignment horizontal="center"/>
    </xf>
    <xf numFmtId="0" fontId="60" fillId="0" borderId="16" xfId="14" applyFont="1" applyBorder="1" applyAlignment="1" applyProtection="1">
      <alignment horizontal="left" wrapText="1"/>
      <protection locked="0"/>
    </xf>
    <xf numFmtId="0" fontId="29" fillId="0" borderId="18" xfId="21" applyFont="1" applyBorder="1" applyAlignment="1" applyProtection="1">
      <alignment horizontal="center"/>
      <protection locked="0"/>
    </xf>
    <xf numFmtId="0" fontId="29" fillId="0" borderId="19" xfId="21" applyFont="1" applyBorder="1" applyAlignment="1" applyProtection="1">
      <alignment horizontal="center"/>
      <protection locked="0"/>
    </xf>
    <xf numFmtId="0" fontId="29" fillId="0" borderId="20" xfId="21" applyFont="1" applyBorder="1" applyAlignment="1" applyProtection="1">
      <alignment horizontal="center"/>
      <protection locked="0"/>
    </xf>
    <xf numFmtId="0" fontId="29" fillId="0" borderId="1" xfId="21" applyFont="1" applyBorder="1" applyAlignment="1" applyProtection="1">
      <alignment horizontal="center"/>
      <protection locked="0"/>
    </xf>
    <xf numFmtId="0" fontId="29" fillId="0" borderId="0" xfId="21" applyFont="1" applyBorder="1" applyAlignment="1" applyProtection="1">
      <alignment horizontal="center"/>
      <protection locked="0"/>
    </xf>
    <xf numFmtId="0" fontId="29" fillId="0" borderId="10" xfId="21" applyFont="1" applyBorder="1" applyAlignment="1" applyProtection="1">
      <alignment horizontal="center"/>
      <protection locked="0"/>
    </xf>
    <xf numFmtId="0" fontId="32" fillId="0" borderId="1" xfId="21" applyFont="1" applyBorder="1" applyAlignment="1" applyProtection="1">
      <alignment horizontal="center"/>
      <protection locked="0"/>
    </xf>
    <xf numFmtId="0" fontId="32" fillId="0" borderId="0" xfId="21" applyFont="1" applyBorder="1" applyAlignment="1" applyProtection="1">
      <alignment horizontal="center"/>
      <protection locked="0"/>
    </xf>
    <xf numFmtId="0" fontId="32" fillId="0" borderId="10" xfId="21" applyFont="1" applyBorder="1" applyAlignment="1" applyProtection="1">
      <alignment horizontal="center"/>
      <protection locked="0"/>
    </xf>
    <xf numFmtId="0" fontId="16" fillId="0" borderId="0" xfId="14" applyFont="1" applyAlignment="1">
      <alignment horizontal="left" wrapText="1"/>
    </xf>
    <xf numFmtId="0" fontId="29" fillId="0" borderId="18" xfId="14" applyFont="1" applyBorder="1" applyAlignment="1">
      <alignment horizontal="center"/>
    </xf>
    <xf numFmtId="0" fontId="29" fillId="0" borderId="19" xfId="14" applyFont="1" applyBorder="1" applyAlignment="1">
      <alignment horizontal="center"/>
    </xf>
    <xf numFmtId="0" fontId="29" fillId="0" borderId="20" xfId="14" applyFont="1" applyBorder="1" applyAlignment="1">
      <alignment horizontal="center"/>
    </xf>
    <xf numFmtId="0" fontId="29" fillId="0" borderId="1" xfId="14" applyFont="1" applyBorder="1" applyAlignment="1">
      <alignment horizontal="center" wrapText="1"/>
    </xf>
    <xf numFmtId="0" fontId="29" fillId="0" borderId="0" xfId="14" applyFont="1" applyBorder="1" applyAlignment="1">
      <alignment horizontal="center" wrapText="1"/>
    </xf>
    <xf numFmtId="0" fontId="29" fillId="0" borderId="10" xfId="14" applyFont="1" applyBorder="1" applyAlignment="1">
      <alignment horizontal="center" wrapText="1"/>
    </xf>
    <xf numFmtId="0" fontId="10" fillId="0" borderId="55" xfId="14" applyFont="1" applyBorder="1" applyAlignment="1">
      <alignment horizontal="center"/>
    </xf>
    <xf numFmtId="0" fontId="0" fillId="0" borderId="66" xfId="0" applyBorder="1"/>
    <xf numFmtId="0" fontId="10" fillId="0" borderId="6" xfId="14" applyFont="1" applyBorder="1" applyAlignment="1">
      <alignment horizontal="center" wrapText="1"/>
    </xf>
    <xf numFmtId="0" fontId="0" fillId="0" borderId="46" xfId="0" applyBorder="1" applyAlignment="1">
      <alignment horizontal="center" wrapText="1"/>
    </xf>
    <xf numFmtId="0" fontId="10" fillId="0" borderId="6" xfId="14" applyFont="1" applyBorder="1" applyAlignment="1">
      <alignment horizontal="center"/>
    </xf>
    <xf numFmtId="0" fontId="0" fillId="0" borderId="46" xfId="0" applyBorder="1"/>
    <xf numFmtId="0" fontId="10" fillId="0" borderId="52" xfId="14" applyFont="1" applyBorder="1" applyAlignment="1">
      <alignment horizontal="center" wrapText="1"/>
    </xf>
    <xf numFmtId="0" fontId="0" fillId="0" borderId="49" xfId="0" applyBorder="1" applyAlignment="1">
      <alignment horizontal="center" wrapText="1"/>
    </xf>
    <xf numFmtId="0" fontId="46" fillId="0" borderId="1" xfId="14" applyFont="1" applyBorder="1" applyAlignment="1" applyProtection="1">
      <alignment horizontal="left" vertical="center" wrapText="1"/>
      <protection locked="0"/>
    </xf>
    <xf numFmtId="0" fontId="46" fillId="0" borderId="0" xfId="14" applyFont="1" applyBorder="1" applyAlignment="1" applyProtection="1">
      <alignment horizontal="left" vertical="center" wrapText="1"/>
      <protection locked="0"/>
    </xf>
    <xf numFmtId="0" fontId="46" fillId="0" borderId="10" xfId="14" applyFont="1" applyBorder="1" applyAlignment="1" applyProtection="1">
      <alignment horizontal="left" vertical="center" wrapText="1"/>
      <protection locked="0"/>
    </xf>
    <xf numFmtId="0" fontId="33" fillId="0" borderId="0" xfId="14" applyBorder="1" applyAlignment="1">
      <alignment horizontal="left" vertical="center" wrapText="1"/>
    </xf>
    <xf numFmtId="0" fontId="33" fillId="0" borderId="10" xfId="14" applyBorder="1" applyAlignment="1">
      <alignment horizontal="left" vertical="center" wrapText="1"/>
    </xf>
    <xf numFmtId="0" fontId="33" fillId="0" borderId="16" xfId="14" applyBorder="1" applyAlignment="1">
      <alignment horizontal="left" vertical="center" wrapText="1"/>
    </xf>
    <xf numFmtId="0" fontId="33" fillId="0" borderId="3" xfId="14" applyBorder="1" applyAlignment="1">
      <alignment horizontal="left" vertical="center" wrapText="1"/>
    </xf>
    <xf numFmtId="0" fontId="33" fillId="0" borderId="17" xfId="14" applyBorder="1" applyAlignment="1">
      <alignment horizontal="left" vertical="center" wrapText="1"/>
    </xf>
    <xf numFmtId="0" fontId="29" fillId="0" borderId="40" xfId="14" applyFont="1" applyBorder="1" applyAlignment="1">
      <alignment horizontal="center"/>
    </xf>
    <xf numFmtId="0" fontId="29" fillId="0" borderId="41" xfId="14" applyFont="1" applyBorder="1" applyAlignment="1">
      <alignment horizontal="center"/>
    </xf>
    <xf numFmtId="0" fontId="29" fillId="0" borderId="42" xfId="14" applyFont="1" applyBorder="1" applyAlignment="1">
      <alignment horizontal="center"/>
    </xf>
    <xf numFmtId="0" fontId="29" fillId="0" borderId="1" xfId="14" applyFont="1" applyBorder="1" applyAlignment="1">
      <alignment horizontal="center"/>
    </xf>
    <xf numFmtId="0" fontId="29" fillId="0" borderId="0" xfId="14" applyFont="1" applyAlignment="1">
      <alignment horizontal="center"/>
    </xf>
    <xf numFmtId="0" fontId="29" fillId="0" borderId="10" xfId="14" applyFont="1" applyBorder="1" applyAlignment="1">
      <alignment horizontal="center"/>
    </xf>
    <xf numFmtId="0" fontId="32" fillId="0" borderId="1" xfId="14" applyFont="1" applyBorder="1" applyAlignment="1">
      <alignment horizontal="center"/>
    </xf>
    <xf numFmtId="0" fontId="32" fillId="0" borderId="0" xfId="14" applyFont="1" applyAlignment="1">
      <alignment horizontal="center"/>
    </xf>
    <xf numFmtId="0" fontId="32" fillId="0" borderId="10" xfId="14" applyFont="1" applyBorder="1" applyAlignment="1">
      <alignment horizontal="center"/>
    </xf>
    <xf numFmtId="0" fontId="46" fillId="0" borderId="16" xfId="14" quotePrefix="1" applyFont="1" applyBorder="1" applyAlignment="1">
      <alignment horizontal="left"/>
    </xf>
    <xf numFmtId="0" fontId="46" fillId="0" borderId="3" xfId="14" quotePrefix="1" applyFont="1" applyBorder="1" applyAlignment="1">
      <alignment horizontal="left"/>
    </xf>
    <xf numFmtId="0" fontId="29" fillId="0" borderId="0" xfId="14" applyFont="1" applyBorder="1" applyAlignment="1">
      <alignment horizontal="center"/>
    </xf>
    <xf numFmtId="0" fontId="32" fillId="0" borderId="0" xfId="14" applyFont="1" applyBorder="1" applyAlignment="1">
      <alignment horizontal="center"/>
    </xf>
    <xf numFmtId="0" fontId="46" fillId="0" borderId="18" xfId="14" quotePrefix="1" applyFont="1" applyBorder="1" applyAlignment="1">
      <alignment horizontal="left" vertical="center" wrapText="1"/>
    </xf>
    <xf numFmtId="0" fontId="46" fillId="0" borderId="19" xfId="14" quotePrefix="1" applyFont="1" applyBorder="1" applyAlignment="1">
      <alignment horizontal="left" vertical="center" wrapText="1"/>
    </xf>
    <xf numFmtId="0" fontId="46" fillId="0" borderId="20" xfId="14" quotePrefix="1" applyFont="1" applyBorder="1" applyAlignment="1">
      <alignment horizontal="left" vertical="center" wrapText="1"/>
    </xf>
    <xf numFmtId="0" fontId="46" fillId="0" borderId="1" xfId="14" quotePrefix="1" applyFont="1" applyBorder="1" applyAlignment="1">
      <alignment horizontal="left"/>
    </xf>
    <xf numFmtId="0" fontId="46" fillId="0" borderId="0" xfId="14" quotePrefix="1" applyFont="1" applyBorder="1" applyAlignment="1">
      <alignment horizontal="left"/>
    </xf>
    <xf numFmtId="0" fontId="46" fillId="0" borderId="1" xfId="23" applyFont="1" applyBorder="1" applyAlignment="1" applyProtection="1">
      <alignment horizontal="left" wrapText="1"/>
      <protection locked="0"/>
    </xf>
    <xf numFmtId="0" fontId="46" fillId="0" borderId="0" xfId="23" applyFont="1" applyBorder="1" applyAlignment="1" applyProtection="1">
      <alignment horizontal="left" wrapText="1"/>
      <protection locked="0"/>
    </xf>
    <xf numFmtId="0" fontId="46" fillId="0" borderId="10" xfId="23" applyFont="1" applyBorder="1" applyAlignment="1" applyProtection="1">
      <alignment horizontal="left" wrapText="1"/>
      <protection locked="0"/>
    </xf>
    <xf numFmtId="0" fontId="46" fillId="0" borderId="16" xfId="23" applyFont="1" applyBorder="1" applyAlignment="1" applyProtection="1">
      <alignment horizontal="left" wrapText="1"/>
      <protection locked="0"/>
    </xf>
    <xf numFmtId="0" fontId="46" fillId="0" borderId="3" xfId="23" applyFont="1" applyBorder="1" applyAlignment="1" applyProtection="1">
      <alignment horizontal="left" wrapText="1"/>
      <protection locked="0"/>
    </xf>
    <xf numFmtId="0" fontId="46" fillId="0" borderId="17" xfId="23" applyFont="1" applyBorder="1" applyAlignment="1" applyProtection="1">
      <alignment horizontal="left" wrapText="1"/>
      <protection locked="0"/>
    </xf>
    <xf numFmtId="0" fontId="29" fillId="0" borderId="18" xfId="23" applyFont="1" applyBorder="1" applyAlignment="1" applyProtection="1">
      <alignment horizontal="center"/>
      <protection locked="0"/>
    </xf>
    <xf numFmtId="0" fontId="29" fillId="0" borderId="19" xfId="23" applyFont="1" applyBorder="1" applyAlignment="1" applyProtection="1">
      <alignment horizontal="center"/>
      <protection locked="0"/>
    </xf>
    <xf numFmtId="0" fontId="29" fillId="0" borderId="20" xfId="23" applyFont="1" applyBorder="1" applyAlignment="1" applyProtection="1">
      <alignment horizontal="center"/>
      <protection locked="0"/>
    </xf>
    <xf numFmtId="0" fontId="29" fillId="0" borderId="1" xfId="23" applyFont="1" applyBorder="1" applyAlignment="1" applyProtection="1">
      <alignment horizontal="center" wrapText="1"/>
      <protection locked="0"/>
    </xf>
    <xf numFmtId="0" fontId="29" fillId="0" borderId="0" xfId="23" applyFont="1" applyBorder="1" applyAlignment="1" applyProtection="1">
      <alignment horizontal="center" wrapText="1"/>
      <protection locked="0"/>
    </xf>
    <xf numFmtId="0" fontId="29" fillId="0" borderId="10" xfId="23" applyFont="1" applyBorder="1" applyAlignment="1" applyProtection="1">
      <alignment horizontal="center" wrapText="1"/>
      <protection locked="0"/>
    </xf>
    <xf numFmtId="0" fontId="32" fillId="0" borderId="16" xfId="23" applyFont="1" applyBorder="1" applyAlignment="1">
      <alignment horizontal="center"/>
    </xf>
    <xf numFmtId="0" fontId="32" fillId="0" borderId="3" xfId="23" applyFont="1" applyBorder="1" applyAlignment="1">
      <alignment horizontal="center"/>
    </xf>
    <xf numFmtId="0" fontId="32" fillId="0" borderId="17" xfId="23" applyFont="1" applyBorder="1" applyAlignment="1">
      <alignment horizontal="center"/>
    </xf>
    <xf numFmtId="0" fontId="46" fillId="0" borderId="1" xfId="14" applyFont="1" applyBorder="1" applyAlignment="1">
      <alignment horizontal="left" wrapText="1"/>
    </xf>
    <xf numFmtId="0" fontId="46" fillId="0" borderId="0" xfId="14" applyFont="1" applyAlignment="1">
      <alignment horizontal="left" wrapText="1"/>
    </xf>
    <xf numFmtId="0" fontId="46" fillId="0" borderId="10" xfId="14" applyFont="1" applyBorder="1" applyAlignment="1">
      <alignment horizontal="left" wrapText="1"/>
    </xf>
    <xf numFmtId="0" fontId="29" fillId="0" borderId="0" xfId="14" applyFont="1" applyAlignment="1">
      <alignment horizontal="center" vertical="center" wrapText="1"/>
    </xf>
    <xf numFmtId="0" fontId="29" fillId="0" borderId="0" xfId="26" applyFont="1" applyBorder="1" applyAlignment="1">
      <alignment horizontal="center" vertical="center" wrapText="1"/>
    </xf>
    <xf numFmtId="0" fontId="32" fillId="0" borderId="0" xfId="26" applyFont="1" applyBorder="1" applyAlignment="1">
      <alignment horizontal="center" vertical="center" wrapText="1"/>
    </xf>
    <xf numFmtId="0" fontId="46" fillId="0" borderId="1" xfId="27" quotePrefix="1" applyFont="1" applyFill="1" applyBorder="1" applyAlignment="1">
      <alignment horizontal="left" wrapText="1"/>
    </xf>
    <xf numFmtId="0" fontId="46" fillId="0" borderId="0" xfId="27" quotePrefix="1" applyFont="1" applyFill="1" applyBorder="1" applyAlignment="1">
      <alignment horizontal="left" wrapText="1"/>
    </xf>
    <xf numFmtId="0" fontId="46" fillId="0" borderId="16" xfId="27" quotePrefix="1" applyFont="1" applyFill="1" applyBorder="1" applyAlignment="1">
      <alignment horizontal="left" wrapText="1"/>
    </xf>
    <xf numFmtId="0" fontId="46" fillId="0" borderId="3" xfId="27" quotePrefix="1" applyFont="1" applyFill="1" applyBorder="1" applyAlignment="1">
      <alignment horizontal="left" wrapText="1"/>
    </xf>
    <xf numFmtId="0" fontId="29" fillId="0" borderId="0" xfId="27" applyFont="1" applyFill="1" applyBorder="1" applyAlignment="1" applyProtection="1">
      <alignment horizontal="center"/>
      <protection locked="0"/>
    </xf>
    <xf numFmtId="0" fontId="32" fillId="0" borderId="0" xfId="27" applyFont="1" applyFill="1" applyBorder="1" applyAlignment="1">
      <alignment horizontal="center"/>
    </xf>
    <xf numFmtId="0" fontId="16" fillId="0" borderId="18" xfId="27" applyFont="1" applyFill="1" applyBorder="1" applyAlignment="1">
      <alignment horizontal="left"/>
    </xf>
    <xf numFmtId="0" fontId="16" fillId="0" borderId="19" xfId="27" applyFont="1" applyFill="1" applyBorder="1" applyAlignment="1">
      <alignment horizontal="left"/>
    </xf>
    <xf numFmtId="0" fontId="16" fillId="0" borderId="20" xfId="27" applyFont="1" applyFill="1" applyBorder="1" applyAlignment="1">
      <alignment horizontal="left"/>
    </xf>
    <xf numFmtId="0" fontId="46" fillId="0" borderId="1" xfId="27" quotePrefix="1" applyFont="1" applyFill="1" applyBorder="1" applyAlignment="1" applyProtection="1">
      <alignment horizontal="left" wrapText="1"/>
      <protection locked="0"/>
    </xf>
    <xf numFmtId="0" fontId="46" fillId="0" borderId="0" xfId="27" quotePrefix="1" applyFont="1" applyFill="1" applyBorder="1" applyAlignment="1" applyProtection="1">
      <alignment horizontal="left" wrapText="1"/>
      <protection locked="0"/>
    </xf>
    <xf numFmtId="0" fontId="46" fillId="0" borderId="10" xfId="27" quotePrefix="1" applyFont="1" applyFill="1" applyBorder="1" applyAlignment="1" applyProtection="1">
      <alignment horizontal="left" wrapText="1"/>
      <protection locked="0"/>
    </xf>
    <xf numFmtId="0" fontId="46" fillId="0" borderId="10" xfId="27" quotePrefix="1" applyFont="1" applyFill="1" applyBorder="1" applyAlignment="1">
      <alignment horizontal="left" wrapText="1"/>
    </xf>
    <xf numFmtId="0" fontId="33" fillId="0" borderId="0" xfId="0" applyFont="1" applyFill="1" applyAlignment="1">
      <alignment wrapText="1"/>
    </xf>
    <xf numFmtId="38" fontId="29" fillId="0" borderId="0" xfId="28" applyNumberFormat="1" applyFont="1" applyFill="1" applyBorder="1" applyAlignment="1">
      <alignment horizontal="center"/>
    </xf>
    <xf numFmtId="38" fontId="74" fillId="0" borderId="0" xfId="28" applyNumberFormat="1" applyFont="1" applyFill="1" applyBorder="1" applyAlignment="1">
      <alignment horizontal="center"/>
    </xf>
    <xf numFmtId="38" fontId="10" fillId="0" borderId="1" xfId="28" applyNumberFormat="1" applyFont="1" applyFill="1" applyBorder="1" applyAlignment="1">
      <alignment horizontal="left"/>
    </xf>
    <xf numFmtId="38" fontId="10" fillId="0" borderId="0" xfId="28" applyNumberFormat="1" applyFont="1" applyFill="1" applyBorder="1" applyAlignment="1">
      <alignment horizontal="left"/>
    </xf>
    <xf numFmtId="38" fontId="10" fillId="0" borderId="10" xfId="28" applyNumberFormat="1" applyFont="1" applyFill="1" applyBorder="1" applyAlignment="1">
      <alignment horizontal="left"/>
    </xf>
    <xf numFmtId="0" fontId="56" fillId="0" borderId="0" xfId="0" applyFont="1" applyFill="1" applyAlignment="1">
      <alignment wrapText="1"/>
    </xf>
    <xf numFmtId="0" fontId="29" fillId="0" borderId="0" xfId="29" applyFont="1" applyBorder="1" applyAlignment="1">
      <alignment horizontal="center"/>
    </xf>
    <xf numFmtId="0" fontId="32" fillId="0" borderId="0" xfId="29" applyFont="1" applyBorder="1" applyAlignment="1">
      <alignment horizontal="center"/>
    </xf>
    <xf numFmtId="38" fontId="29" fillId="0" borderId="18" xfId="30" applyNumberFormat="1" applyFont="1" applyBorder="1" applyAlignment="1">
      <alignment horizontal="center"/>
    </xf>
    <xf numFmtId="38" fontId="29" fillId="0" borderId="20" xfId="30" applyNumberFormat="1" applyFont="1" applyBorder="1" applyAlignment="1">
      <alignment horizontal="center"/>
    </xf>
    <xf numFmtId="38" fontId="29" fillId="0" borderId="1" xfId="30" applyNumberFormat="1" applyFont="1" applyBorder="1" applyAlignment="1">
      <alignment horizontal="center"/>
    </xf>
    <xf numFmtId="38" fontId="29" fillId="0" borderId="10" xfId="30" applyNumberFormat="1" applyFont="1" applyBorder="1" applyAlignment="1">
      <alignment horizontal="center"/>
    </xf>
    <xf numFmtId="38" fontId="32" fillId="0" borderId="1" xfId="30" applyNumberFormat="1" applyFont="1" applyBorder="1" applyAlignment="1">
      <alignment horizontal="center"/>
    </xf>
    <xf numFmtId="38" fontId="32" fillId="0" borderId="10" xfId="30" applyNumberFormat="1" applyFont="1" applyBorder="1" applyAlignment="1">
      <alignment horizontal="center"/>
    </xf>
    <xf numFmtId="0" fontId="11" fillId="0" borderId="1" xfId="19" applyFont="1" applyBorder="1" applyAlignment="1" applyProtection="1">
      <alignment horizontal="left"/>
      <protection locked="0"/>
    </xf>
    <xf numFmtId="0" fontId="11" fillId="0" borderId="0" xfId="19" applyFont="1" applyBorder="1" applyAlignment="1" applyProtection="1">
      <alignment horizontal="left"/>
      <protection locked="0"/>
    </xf>
    <xf numFmtId="0" fontId="63" fillId="0" borderId="0" xfId="21" applyFont="1"/>
    <xf numFmtId="0" fontId="34" fillId="0" borderId="0" xfId="14" applyFont="1"/>
  </cellXfs>
  <cellStyles count="33">
    <cellStyle name="Comma" xfId="1" builtinId="3"/>
    <cellStyle name="Comma_Table01 summary of patent activities" xfId="4" xr:uid="{D4B25370-9481-4804-8CB8-7EAD431D9C2D}"/>
    <cellStyle name="Comma_Table10 patents issued by country 2" xfId="16" xr:uid="{78EED91B-9831-4439-8C3D-008BBA4BD7B9}"/>
    <cellStyle name="Currency" xfId="2" builtinId="4"/>
    <cellStyle name="Hyperlink" xfId="32" builtinId="8"/>
    <cellStyle name="Normal" xfId="0" builtinId="0"/>
    <cellStyle name="Normal 2" xfId="17" xr:uid="{00000000-0005-0000-0000-000001000000}"/>
    <cellStyle name="Normal_FY 2008 PAR ALL Tables to be updated" xfId="31" xr:uid="{C2B9595D-3CD4-44E1-B609-A423C7947BD4}"/>
    <cellStyle name="Normal_FY 2008 PAR Tables to be updated 2" xfId="14" xr:uid="{3D5D179C-3EA9-4A40-9B86-7001FEFFD8D0}"/>
    <cellStyle name="Normal_Table01 summary of patent activities" xfId="3" xr:uid="{0AD6FBCA-6E85-4517-8619-917B11417DFC}"/>
    <cellStyle name="Normal_Table01 summary of patent activities 2" xfId="11" xr:uid="{54D664BE-6680-4B4B-B76E-E8A8CDD489C9}"/>
    <cellStyle name="Normal_Table02 patent applications filed" xfId="6" xr:uid="{BA4FDFDB-D2E1-4F7F-92FB-BE3742F2F92B}"/>
    <cellStyle name="Normal_Table03 patents pending" xfId="7" xr:uid="{9BC1972D-C851-4A36-AA99-F0841B2B5891}"/>
    <cellStyle name="Normal_Table05 summary of pending patent apps" xfId="8" xr:uid="{5C39447E-80BF-4883-82D0-803D059DE67D}"/>
    <cellStyle name="Normal_Table06 patents issued 2" xfId="10" xr:uid="{B3D39E07-FB8A-4DB6-8BDD-58E84A304DEA}"/>
    <cellStyle name="Normal_table07 patent apps by state" xfId="22" xr:uid="{293218C9-4261-4CAF-B43B-C2B524852BDF}"/>
    <cellStyle name="Normal_table07 patent apps by state 2" xfId="12" xr:uid="{00000000-0005-0000-0000-000003000000}"/>
    <cellStyle name="Normal_Table08 patents issued by state 2" xfId="13" xr:uid="{D2A721EF-3DA9-4D5F-BFFD-DDED2088C952}"/>
    <cellStyle name="Normal_Table09 patent apps by country" xfId="24" xr:uid="{4259F225-8206-44C1-AEA7-49288225DD3F}"/>
    <cellStyle name="Normal_Table09 patent apps by country 2" xfId="5" xr:uid="{E8CA2BD9-9AEF-44AA-8C12-8D4BC112573B}"/>
    <cellStyle name="Normal_Table10 patents issued by country" xfId="25" xr:uid="{94240D57-2B33-42BF-9307-FA5A294C95AF}"/>
    <cellStyle name="Normal_Table10 patents issued by country 2" xfId="15" xr:uid="{34FC415E-AC0A-4203-BE4F-510A0BA638CF}"/>
    <cellStyle name="Normal_Table11 Statutory Invention Registrations (SIR's) 2" xfId="18" xr:uid="{00000000-0005-0000-0000-000002000000}"/>
    <cellStyle name="Normal_Table12 US Government Agency Patents" xfId="9" xr:uid="{EC71D617-B0BA-469C-A393-8DDED66B9FE6}"/>
    <cellStyle name="Normal_Table13 Reexam" xfId="19" xr:uid="{495BE8C1-7364-4E03-A076-8A85D9DA4CE4}"/>
    <cellStyle name="Normal_Table14 summary of contested patents" xfId="20" xr:uid="{5AD894BD-73F7-437C-B477-D9FD85E4AF37}"/>
    <cellStyle name="Normal_Table17" xfId="21" xr:uid="{8340EF39-137D-4808-A226-E94B9B5EE6F9}"/>
    <cellStyle name="Normal_Table21, trademarks filed, by country" xfId="23" xr:uid="{D6957ADE-7E0B-4D30-BA61-CF134CE6F647}"/>
    <cellStyle name="Normal_Table23 summary of contested trademarks" xfId="26" xr:uid="{09076634-D909-457E-9830-D931BCF1CFB6}"/>
    <cellStyle name="Normal_Table24 petitions" xfId="27" xr:uid="{9FEF1C4D-C8E5-4838-9599-0B1B84C7F2B3}"/>
    <cellStyle name="Normal_Table25 litigation" xfId="28" xr:uid="{99C15F4D-36EE-4407-BEFC-9F361AB03480}"/>
    <cellStyle name="Normal_Table26 patent classification activities" xfId="29" xr:uid="{1D618B7F-FCC9-4EA6-AE87-0B60B2EF2CF2}"/>
    <cellStyle name="Normal_Table27, STIC activity" xfId="30" xr:uid="{39AF14F9-1CD0-4AAA-8609-DC7C8CDB0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2881-4E19-41F2-8511-0D84F1ADE8C5}">
  <sheetPr>
    <pageSetUpPr fitToPage="1"/>
  </sheetPr>
  <dimension ref="A1:D36"/>
  <sheetViews>
    <sheetView tabSelected="1" workbookViewId="0">
      <selection activeCell="D19" sqref="D19"/>
    </sheetView>
  </sheetViews>
  <sheetFormatPr defaultColWidth="9.140625" defaultRowHeight="15.75"/>
  <cols>
    <col min="1" max="1" width="6.85546875" style="645" bestFit="1" customWidth="1"/>
    <col min="2" max="2" width="87.42578125" style="644" bestFit="1" customWidth="1"/>
    <col min="3" max="3" width="43.28515625" style="644" bestFit="1" customWidth="1"/>
    <col min="4" max="4" width="15" style="644" bestFit="1" customWidth="1"/>
    <col min="5" max="16384" width="9.140625" style="644"/>
  </cols>
  <sheetData>
    <row r="1" spans="1:4" ht="18.75">
      <c r="A1" s="1295" t="s">
        <v>1054</v>
      </c>
      <c r="B1" s="1295"/>
      <c r="C1" s="1295"/>
    </row>
    <row r="2" spans="1:4" ht="18.75">
      <c r="A2" s="1295" t="s">
        <v>1055</v>
      </c>
      <c r="B2" s="1295"/>
      <c r="C2" s="1295"/>
    </row>
    <row r="3" spans="1:4">
      <c r="A3" s="1296" t="s">
        <v>0</v>
      </c>
      <c r="B3" s="1296"/>
      <c r="C3" s="1296"/>
    </row>
    <row r="4" spans="1:4" ht="16.5" thickBot="1"/>
    <row r="5" spans="1:4" ht="16.5" thickBot="1">
      <c r="A5" s="1289" t="s">
        <v>1</v>
      </c>
      <c r="B5" s="1290" t="s">
        <v>2</v>
      </c>
      <c r="C5" s="1291" t="s">
        <v>3</v>
      </c>
      <c r="D5" s="646"/>
    </row>
    <row r="6" spans="1:4">
      <c r="A6" s="1285">
        <v>1</v>
      </c>
      <c r="B6" s="1292" t="s">
        <v>4</v>
      </c>
      <c r="C6" s="1286" t="s">
        <v>898</v>
      </c>
    </row>
    <row r="7" spans="1:4">
      <c r="A7" s="1285">
        <v>2</v>
      </c>
      <c r="B7" s="1292" t="s">
        <v>5</v>
      </c>
      <c r="C7" s="1286" t="s">
        <v>899</v>
      </c>
    </row>
    <row r="8" spans="1:4">
      <c r="A8" s="1285">
        <v>3</v>
      </c>
      <c r="B8" s="1292" t="s">
        <v>6</v>
      </c>
      <c r="C8" s="1286" t="s">
        <v>907</v>
      </c>
    </row>
    <row r="9" spans="1:4">
      <c r="A9" s="1285">
        <v>4</v>
      </c>
      <c r="B9" s="1292" t="s">
        <v>7</v>
      </c>
      <c r="C9" s="1286" t="s">
        <v>900</v>
      </c>
    </row>
    <row r="10" spans="1:4">
      <c r="A10" s="1285">
        <v>5</v>
      </c>
      <c r="B10" s="1292" t="s">
        <v>8</v>
      </c>
      <c r="C10" s="1286" t="s">
        <v>900</v>
      </c>
    </row>
    <row r="11" spans="1:4">
      <c r="A11" s="1285">
        <v>6</v>
      </c>
      <c r="B11" s="1292" t="s">
        <v>9</v>
      </c>
      <c r="C11" s="1286" t="s">
        <v>902</v>
      </c>
    </row>
    <row r="12" spans="1:4">
      <c r="A12" s="1285">
        <v>7</v>
      </c>
      <c r="B12" s="1292" t="s">
        <v>10</v>
      </c>
      <c r="C12" s="1286" t="s">
        <v>908</v>
      </c>
    </row>
    <row r="13" spans="1:4">
      <c r="A13" s="1285">
        <v>8</v>
      </c>
      <c r="B13" s="1292" t="s">
        <v>11</v>
      </c>
      <c r="C13" s="1286" t="s">
        <v>904</v>
      </c>
    </row>
    <row r="14" spans="1:4">
      <c r="A14" s="1285">
        <v>9</v>
      </c>
      <c r="B14" s="1292" t="s">
        <v>12</v>
      </c>
      <c r="C14" s="1286" t="s">
        <v>901</v>
      </c>
    </row>
    <row r="15" spans="1:4">
      <c r="A15" s="1285">
        <v>10</v>
      </c>
      <c r="B15" s="1292" t="s">
        <v>13</v>
      </c>
      <c r="C15" s="1286" t="s">
        <v>901</v>
      </c>
    </row>
    <row r="16" spans="1:4">
      <c r="A16" s="1285">
        <v>11</v>
      </c>
      <c r="B16" s="1292" t="s">
        <v>14</v>
      </c>
      <c r="C16" s="1286" t="s">
        <v>901</v>
      </c>
    </row>
    <row r="17" spans="1:3">
      <c r="A17" s="1285">
        <v>12</v>
      </c>
      <c r="B17" s="1292" t="s">
        <v>15</v>
      </c>
      <c r="C17" s="1286" t="s">
        <v>901</v>
      </c>
    </row>
    <row r="18" spans="1:3">
      <c r="A18" s="1285" t="s">
        <v>16</v>
      </c>
      <c r="B18" s="1292" t="s">
        <v>17</v>
      </c>
      <c r="C18" s="1286" t="s">
        <v>901</v>
      </c>
    </row>
    <row r="19" spans="1:3">
      <c r="A19" s="1285" t="s">
        <v>18</v>
      </c>
      <c r="B19" s="1292" t="s">
        <v>19</v>
      </c>
      <c r="C19" s="1286" t="s">
        <v>901</v>
      </c>
    </row>
    <row r="20" spans="1:3">
      <c r="A20" s="1285">
        <v>14</v>
      </c>
      <c r="B20" s="1292" t="s">
        <v>895</v>
      </c>
      <c r="C20" s="1286" t="s">
        <v>903</v>
      </c>
    </row>
    <row r="21" spans="1:3">
      <c r="A21" s="1285">
        <v>15</v>
      </c>
      <c r="B21" s="1292" t="s">
        <v>20</v>
      </c>
      <c r="C21" s="1286" t="s">
        <v>901</v>
      </c>
    </row>
    <row r="22" spans="1:3">
      <c r="A22" s="1285">
        <v>16</v>
      </c>
      <c r="B22" s="1292" t="s">
        <v>21</v>
      </c>
      <c r="C22" s="1286" t="s">
        <v>905</v>
      </c>
    </row>
    <row r="23" spans="1:3">
      <c r="A23" s="1285">
        <v>17</v>
      </c>
      <c r="B23" s="1292" t="s">
        <v>22</v>
      </c>
      <c r="C23" s="1286" t="s">
        <v>900</v>
      </c>
    </row>
    <row r="24" spans="1:3">
      <c r="A24" s="1285">
        <v>18</v>
      </c>
      <c r="B24" s="1292" t="s">
        <v>23</v>
      </c>
      <c r="C24" s="1286" t="s">
        <v>906</v>
      </c>
    </row>
    <row r="25" spans="1:3">
      <c r="A25" s="1285">
        <v>19</v>
      </c>
      <c r="B25" s="1292" t="s">
        <v>24</v>
      </c>
      <c r="C25" s="1286" t="s">
        <v>900</v>
      </c>
    </row>
    <row r="26" spans="1:3">
      <c r="A26" s="1285">
        <v>20</v>
      </c>
      <c r="B26" s="1292" t="s">
        <v>25</v>
      </c>
      <c r="C26" s="1286" t="s">
        <v>900</v>
      </c>
    </row>
    <row r="27" spans="1:3">
      <c r="A27" s="1285">
        <v>21</v>
      </c>
      <c r="B27" s="1292" t="s">
        <v>26</v>
      </c>
      <c r="C27" s="1286" t="s">
        <v>901</v>
      </c>
    </row>
    <row r="28" spans="1:3">
      <c r="A28" s="1285">
        <v>22</v>
      </c>
      <c r="B28" s="1292" t="s">
        <v>27</v>
      </c>
      <c r="C28" s="1286" t="s">
        <v>901</v>
      </c>
    </row>
    <row r="29" spans="1:3">
      <c r="A29" s="1285">
        <v>23</v>
      </c>
      <c r="B29" s="1292" t="s">
        <v>896</v>
      </c>
      <c r="C29" s="1286" t="s">
        <v>903</v>
      </c>
    </row>
    <row r="30" spans="1:3">
      <c r="A30" s="1285">
        <v>24</v>
      </c>
      <c r="B30" s="1292" t="s">
        <v>28</v>
      </c>
      <c r="C30" s="1286" t="s">
        <v>901</v>
      </c>
    </row>
    <row r="31" spans="1:3">
      <c r="A31" s="1285">
        <v>25</v>
      </c>
      <c r="B31" s="1292" t="s">
        <v>897</v>
      </c>
      <c r="C31" s="1286" t="s">
        <v>903</v>
      </c>
    </row>
    <row r="32" spans="1:3">
      <c r="A32" s="1285">
        <v>26</v>
      </c>
      <c r="B32" s="1292" t="s">
        <v>29</v>
      </c>
      <c r="C32" s="1286" t="s">
        <v>901</v>
      </c>
    </row>
    <row r="33" spans="1:3">
      <c r="A33" s="1285">
        <v>27</v>
      </c>
      <c r="B33" s="1292" t="s">
        <v>30</v>
      </c>
      <c r="C33" s="1286" t="s">
        <v>900</v>
      </c>
    </row>
    <row r="34" spans="1:3">
      <c r="A34" s="1285">
        <v>28</v>
      </c>
      <c r="B34" s="1292" t="s">
        <v>31</v>
      </c>
      <c r="C34" s="1286" t="s">
        <v>901</v>
      </c>
    </row>
    <row r="35" spans="1:3">
      <c r="A35" s="1285" t="s">
        <v>32</v>
      </c>
      <c r="B35" s="1292" t="s">
        <v>33</v>
      </c>
      <c r="C35" s="1286" t="s">
        <v>900</v>
      </c>
    </row>
    <row r="36" spans="1:3" ht="16.5" thickBot="1">
      <c r="A36" s="1287" t="s">
        <v>34</v>
      </c>
      <c r="B36" s="1293" t="s">
        <v>35</v>
      </c>
      <c r="C36" s="1288" t="s">
        <v>900</v>
      </c>
    </row>
  </sheetData>
  <sheetProtection algorithmName="SHA-512" hashValue="i4soUm0x1BYERBpI1D1BuIJ/oHexKG6Hs0Qk+MF6uU1NYX4HzeY033u/yH6FO7EUktpXymjcC34vxDHk9v9V1g==" saltValue="eM/ZeDXv6ii4kUQFbRZkzA==" spinCount="100000" sheet="1" objects="1" scenarios="1"/>
  <mergeCells count="3">
    <mergeCell ref="A2:C2"/>
    <mergeCell ref="A3:C3"/>
    <mergeCell ref="A1:C1"/>
  </mergeCells>
  <phoneticPr fontId="71" type="noConversion"/>
  <hyperlinks>
    <hyperlink ref="B36" location="'Table 29B (TM)'!Print_Area" display="Top 50 Trademark Registrants" xr:uid="{DA06BB89-5CA0-4D6B-B5AE-FF3B200EB85E}"/>
    <hyperlink ref="B35" location="'Table 29A (TM)'!Print_Area" display="Top 50 Trademark Applicants" xr:uid="{25061AB8-4CE5-4CC8-90DA-38A61C665A0C}"/>
    <hyperlink ref="B34" location="'Table 28 (Multiple BUs)'!A1" display="End of Year Personnel" xr:uid="{2147C9D8-1405-4B5D-92EE-C466305F5973}"/>
    <hyperlink ref="B33" location="'Table 27 (Patents)'!Print_Area" display="Scientific and Technical Information Center Activity" xr:uid="{CDD91730-B5D3-49BB-9308-9EDF88E10632}"/>
    <hyperlink ref="B32" location="'Table 26 (Patents)'!A1" display="Patent Classification Activity" xr:uid="{9A885E01-D019-4364-B70D-6E3CBBD8DADD}"/>
    <hyperlink ref="B31" location="'Table 25 (Multiple BUs'!Print_Area" display="Cases in Litigation (Selected Courts of the United States, as of September 30, 2023)" xr:uid="{DBF08967-F1E6-40EF-AD5C-F6C5805EBF4B}"/>
    <hyperlink ref="B30" location="'Table 24 (Patents and TM)'!Print_Area" display="Actions on Petitions to the Director of the U.S. Patent and Trademark Office" xr:uid="{44734049-C033-4079-9F88-32C85ACABF7D}"/>
    <hyperlink ref="B29" location="'Table 23 (TTAB)'!A1" display="Summary of Contested Trademark Cases (Within the USPTO, as of September 30, 2023)" xr:uid="{48CDA378-910F-4D98-A016-F0A90D686FC1}"/>
    <hyperlink ref="B28" location="'Table 22 (TM)'!Print_Area" display="Trademarks Registered to Residents of Foreign Countries" xr:uid="{21B581AA-B770-427F-B2C0-84F206FC3023}"/>
    <hyperlink ref="B27" location="'Table 21 (TM)'!Print_Area" display="Trademark Applications Filed by Residents of Foreign Countries" xr:uid="{0C44D14C-7C34-446E-A540-A3694178B885}"/>
    <hyperlink ref="B26" location="'Table 20 (TM)'!A1" display="Trademarks Registered to Residents of the United States" xr:uid="{7CBE1FB5-8044-4872-A2C9-39D665D4614B}"/>
    <hyperlink ref="B25" location="'Table 19 (TM)'!A1" display="Trademark Applications Filed by Residents of the United States" xr:uid="{AF781EBA-DAEC-4272-AA4B-65F8724DFC47}"/>
    <hyperlink ref="B24" location="'Table 18 (TM)'!Print_Area" display="Trademarks Registered, Renewed, and Published Under Section 12(c) " xr:uid="{0DCF18E3-5FFE-4AB6-A846-856F11228A9E}"/>
    <hyperlink ref="B23" location="'Table 17 (TM)'!Print_Area" display="Summary of Pending Trademark Applications" xr:uid="{C572AF8B-6402-498A-A49B-13F3A9C477D6}"/>
    <hyperlink ref="B22" location="'Table 16 (TM)'!Print_Area" display="Trademark Applications Filed for Registration and Renewal and Trademark Affidavits Filed " xr:uid="{8F661208-DC65-49AC-949C-3B8D078604FF}"/>
    <hyperlink ref="B21" location="'Table 15 (TM)'!Print_Area" display="Summary of Trademark Examining Activities" xr:uid="{74881128-0803-43AB-935E-17969716ACDF}"/>
    <hyperlink ref="B20" location="' Table 14 (PTAB)'!Print_Titles" display="Summary of Cases Before the Patent Trial and Appeal Board as of September 30, 2023" xr:uid="{DE40A436-A86E-4F36-8A8B-688924FB639E}"/>
    <hyperlink ref="B19" location="'Table 13b (Patents)'!Print_Area" display="Supplemental Examination" xr:uid="{0AD5DEEB-E6DC-4AEE-A882-C6C3975BB896}"/>
    <hyperlink ref="B18" location="'Table 13a (Patents)'!Print_Area" display="Ex Parte Reexamination" xr:uid="{15917BA6-70DF-4167-9ACD-66B54BD04E30}"/>
    <hyperlink ref="B17" location="'Table 12 (Patents)'!Print_Area" display="United States Government Agency Patents" xr:uid="{7F65172B-D9FE-4965-AB76-DFA3D4EFDF88}"/>
    <hyperlink ref="B16" location="'Table 11 (Patents)'!Print_Area" display="Percentage of Utility Patents Issued to Micro, Small, and Large Entities" xr:uid="{857D2BF6-5A5A-4943-925D-B9E1604662D4}"/>
    <hyperlink ref="B15" location="'Table 10 (Patents)'!Print_Area" display="Patents Issued by the United States to Residents of Foreign Countries" xr:uid="{8C170F1D-8640-4D03-B60E-CD7CE015134C}"/>
    <hyperlink ref="B14" location="'Table 9 (Patents)'!Print_Area" display="United States Patent Applications Filed by Residents of Foreign Countries" xr:uid="{CA9E9EFD-CBBC-4D36-957F-5CE67DEADC2A}"/>
    <hyperlink ref="B13" location="'Table 8 (Patents)'!Print_Area" display="Patents Issued to Residents of the United States " xr:uid="{23F70270-CE08-490D-A2FC-6974924FECFB}"/>
    <hyperlink ref="B12" location="'Table 7 (Patents)'!A1" display="Patent Applications Filed by Residents of the United States" xr:uid="{EBF19606-78AC-4CF3-B5A4-B7EFE078FED9}"/>
    <hyperlink ref="B11" location="'Table 6 (Patents)'!A1" display="Patents Issued" xr:uid="{E50EAA23-BEEC-40BD-BA5C-5DD593BAD8AC}"/>
    <hyperlink ref="B10" location="' Table 5 (Patents)'!A1" display="Summary of Total Pending Patent Applications" xr:uid="{856335B3-6627-42B2-863B-D8FE937CB858}"/>
    <hyperlink ref="B9" location="'Table 4 (Patents)'!Print_Area" display="Patent Pendency Statistics" xr:uid="{F43F8CD2-A1B9-460F-9972-07A6FAC47FB2}"/>
    <hyperlink ref="B8" location="'Table 3 (Patents)'!A1" display="Patent Applications Pending Prior to Allowance" xr:uid="{A1F8B2DF-B371-4E89-A0C9-AFC887A7EB13}"/>
    <hyperlink ref="B7" location="'Table 2 (Patents)'!Print_Area" display="Patent Applications Filed by Type" xr:uid="{A44DBD56-F564-4861-96E1-263C0254E7B9}"/>
    <hyperlink ref="B6" location="'Table 1 (Patents)'!Print_Area" display="Summary of Patent Examining Activities " xr:uid="{7EF8DDED-9058-4260-8511-E92D5797F7CC}"/>
  </hyperlinks>
  <pageMargins left="0.7" right="0.7" top="0.75" bottom="0.75" header="0.3" footer="0.3"/>
  <pageSetup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198CA-8EEC-451C-B40C-805C1C957578}">
  <sheetPr>
    <pageSetUpPr fitToPage="1"/>
  </sheetPr>
  <dimension ref="A1:CG210"/>
  <sheetViews>
    <sheetView topLeftCell="A193" workbookViewId="0">
      <selection activeCell="A210" sqref="A210"/>
    </sheetView>
  </sheetViews>
  <sheetFormatPr defaultColWidth="10.5703125" defaultRowHeight="12.75"/>
  <cols>
    <col min="1" max="1" width="27.42578125" style="377" customWidth="1"/>
    <col min="2" max="4" width="10.5703125" style="371" hidden="1" customWidth="1"/>
    <col min="5" max="8" width="10.5703125" style="48" hidden="1" customWidth="1"/>
    <col min="9" max="9" width="10.5703125" style="47" hidden="1" customWidth="1"/>
    <col min="10" max="10" width="0" style="48" hidden="1" customWidth="1"/>
    <col min="11" max="13" width="0" style="47" hidden="1" customWidth="1"/>
    <col min="14" max="255" width="10.5703125" style="47"/>
    <col min="256" max="256" width="27.42578125" style="47" customWidth="1"/>
    <col min="257" max="264" width="0" style="47" hidden="1" customWidth="1"/>
    <col min="265" max="511" width="10.5703125" style="47"/>
    <col min="512" max="512" width="27.42578125" style="47" customWidth="1"/>
    <col min="513" max="520" width="0" style="47" hidden="1" customWidth="1"/>
    <col min="521" max="767" width="10.5703125" style="47"/>
    <col min="768" max="768" width="27.42578125" style="47" customWidth="1"/>
    <col min="769" max="776" width="0" style="47" hidden="1" customWidth="1"/>
    <col min="777" max="1023" width="10.5703125" style="47"/>
    <col min="1024" max="1024" width="27.42578125" style="47" customWidth="1"/>
    <col min="1025" max="1032" width="0" style="47" hidden="1" customWidth="1"/>
    <col min="1033" max="1279" width="10.5703125" style="47"/>
    <col min="1280" max="1280" width="27.42578125" style="47" customWidth="1"/>
    <col min="1281" max="1288" width="0" style="47" hidden="1" customWidth="1"/>
    <col min="1289" max="1535" width="10.5703125" style="47"/>
    <col min="1536" max="1536" width="27.42578125" style="47" customWidth="1"/>
    <col min="1537" max="1544" width="0" style="47" hidden="1" customWidth="1"/>
    <col min="1545" max="1791" width="10.5703125" style="47"/>
    <col min="1792" max="1792" width="27.42578125" style="47" customWidth="1"/>
    <col min="1793" max="1800" width="0" style="47" hidden="1" customWidth="1"/>
    <col min="1801" max="2047" width="10.5703125" style="47"/>
    <col min="2048" max="2048" width="27.42578125" style="47" customWidth="1"/>
    <col min="2049" max="2056" width="0" style="47" hidden="1" customWidth="1"/>
    <col min="2057" max="2303" width="10.5703125" style="47"/>
    <col min="2304" max="2304" width="27.42578125" style="47" customWidth="1"/>
    <col min="2305" max="2312" width="0" style="47" hidden="1" customWidth="1"/>
    <col min="2313" max="2559" width="10.5703125" style="47"/>
    <col min="2560" max="2560" width="27.42578125" style="47" customWidth="1"/>
    <col min="2561" max="2568" width="0" style="47" hidden="1" customWidth="1"/>
    <col min="2569" max="2815" width="10.5703125" style="47"/>
    <col min="2816" max="2816" width="27.42578125" style="47" customWidth="1"/>
    <col min="2817" max="2824" width="0" style="47" hidden="1" customWidth="1"/>
    <col min="2825" max="3071" width="10.5703125" style="47"/>
    <col min="3072" max="3072" width="27.42578125" style="47" customWidth="1"/>
    <col min="3073" max="3080" width="0" style="47" hidden="1" customWidth="1"/>
    <col min="3081" max="3327" width="10.5703125" style="47"/>
    <col min="3328" max="3328" width="27.42578125" style="47" customWidth="1"/>
    <col min="3329" max="3336" width="0" style="47" hidden="1" customWidth="1"/>
    <col min="3337" max="3583" width="10.5703125" style="47"/>
    <col min="3584" max="3584" width="27.42578125" style="47" customWidth="1"/>
    <col min="3585" max="3592" width="0" style="47" hidden="1" customWidth="1"/>
    <col min="3593" max="3839" width="10.5703125" style="47"/>
    <col min="3840" max="3840" width="27.42578125" style="47" customWidth="1"/>
    <col min="3841" max="3848" width="0" style="47" hidden="1" customWidth="1"/>
    <col min="3849" max="4095" width="10.5703125" style="47"/>
    <col min="4096" max="4096" width="27.42578125" style="47" customWidth="1"/>
    <col min="4097" max="4104" width="0" style="47" hidden="1" customWidth="1"/>
    <col min="4105" max="4351" width="10.5703125" style="47"/>
    <col min="4352" max="4352" width="27.42578125" style="47" customWidth="1"/>
    <col min="4353" max="4360" width="0" style="47" hidden="1" customWidth="1"/>
    <col min="4361" max="4607" width="10.5703125" style="47"/>
    <col min="4608" max="4608" width="27.42578125" style="47" customWidth="1"/>
    <col min="4609" max="4616" width="0" style="47" hidden="1" customWidth="1"/>
    <col min="4617" max="4863" width="10.5703125" style="47"/>
    <col min="4864" max="4864" width="27.42578125" style="47" customWidth="1"/>
    <col min="4865" max="4872" width="0" style="47" hidden="1" customWidth="1"/>
    <col min="4873" max="5119" width="10.5703125" style="47"/>
    <col min="5120" max="5120" width="27.42578125" style="47" customWidth="1"/>
    <col min="5121" max="5128" width="0" style="47" hidden="1" customWidth="1"/>
    <col min="5129" max="5375" width="10.5703125" style="47"/>
    <col min="5376" max="5376" width="27.42578125" style="47" customWidth="1"/>
    <col min="5377" max="5384" width="0" style="47" hidden="1" customWidth="1"/>
    <col min="5385" max="5631" width="10.5703125" style="47"/>
    <col min="5632" max="5632" width="27.42578125" style="47" customWidth="1"/>
    <col min="5633" max="5640" width="0" style="47" hidden="1" customWidth="1"/>
    <col min="5641" max="5887" width="10.5703125" style="47"/>
    <col min="5888" max="5888" width="27.42578125" style="47" customWidth="1"/>
    <col min="5889" max="5896" width="0" style="47" hidden="1" customWidth="1"/>
    <col min="5897" max="6143" width="10.5703125" style="47"/>
    <col min="6144" max="6144" width="27.42578125" style="47" customWidth="1"/>
    <col min="6145" max="6152" width="0" style="47" hidden="1" customWidth="1"/>
    <col min="6153" max="6399" width="10.5703125" style="47"/>
    <col min="6400" max="6400" width="27.42578125" style="47" customWidth="1"/>
    <col min="6401" max="6408" width="0" style="47" hidden="1" customWidth="1"/>
    <col min="6409" max="6655" width="10.5703125" style="47"/>
    <col min="6656" max="6656" width="27.42578125" style="47" customWidth="1"/>
    <col min="6657" max="6664" width="0" style="47" hidden="1" customWidth="1"/>
    <col min="6665" max="6911" width="10.5703125" style="47"/>
    <col min="6912" max="6912" width="27.42578125" style="47" customWidth="1"/>
    <col min="6913" max="6920" width="0" style="47" hidden="1" customWidth="1"/>
    <col min="6921" max="7167" width="10.5703125" style="47"/>
    <col min="7168" max="7168" width="27.42578125" style="47" customWidth="1"/>
    <col min="7169" max="7176" width="0" style="47" hidden="1" customWidth="1"/>
    <col min="7177" max="7423" width="10.5703125" style="47"/>
    <col min="7424" max="7424" width="27.42578125" style="47" customWidth="1"/>
    <col min="7425" max="7432" width="0" style="47" hidden="1" customWidth="1"/>
    <col min="7433" max="7679" width="10.5703125" style="47"/>
    <col min="7680" max="7680" width="27.42578125" style="47" customWidth="1"/>
    <col min="7681" max="7688" width="0" style="47" hidden="1" customWidth="1"/>
    <col min="7689" max="7935" width="10.5703125" style="47"/>
    <col min="7936" max="7936" width="27.42578125" style="47" customWidth="1"/>
    <col min="7937" max="7944" width="0" style="47" hidden="1" customWidth="1"/>
    <col min="7945" max="8191" width="10.5703125" style="47"/>
    <col min="8192" max="8192" width="27.42578125" style="47" customWidth="1"/>
    <col min="8193" max="8200" width="0" style="47" hidden="1" customWidth="1"/>
    <col min="8201" max="8447" width="10.5703125" style="47"/>
    <col min="8448" max="8448" width="27.42578125" style="47" customWidth="1"/>
    <col min="8449" max="8456" width="0" style="47" hidden="1" customWidth="1"/>
    <col min="8457" max="8703" width="10.5703125" style="47"/>
    <col min="8704" max="8704" width="27.42578125" style="47" customWidth="1"/>
    <col min="8705" max="8712" width="0" style="47" hidden="1" customWidth="1"/>
    <col min="8713" max="8959" width="10.5703125" style="47"/>
    <col min="8960" max="8960" width="27.42578125" style="47" customWidth="1"/>
    <col min="8961" max="8968" width="0" style="47" hidden="1" customWidth="1"/>
    <col min="8969" max="9215" width="10.5703125" style="47"/>
    <col min="9216" max="9216" width="27.42578125" style="47" customWidth="1"/>
    <col min="9217" max="9224" width="0" style="47" hidden="1" customWidth="1"/>
    <col min="9225" max="9471" width="10.5703125" style="47"/>
    <col min="9472" max="9472" width="27.42578125" style="47" customWidth="1"/>
    <col min="9473" max="9480" width="0" style="47" hidden="1" customWidth="1"/>
    <col min="9481" max="9727" width="10.5703125" style="47"/>
    <col min="9728" max="9728" width="27.42578125" style="47" customWidth="1"/>
    <col min="9729" max="9736" width="0" style="47" hidden="1" customWidth="1"/>
    <col min="9737" max="9983" width="10.5703125" style="47"/>
    <col min="9984" max="9984" width="27.42578125" style="47" customWidth="1"/>
    <col min="9985" max="9992" width="0" style="47" hidden="1" customWidth="1"/>
    <col min="9993" max="10239" width="10.5703125" style="47"/>
    <col min="10240" max="10240" width="27.42578125" style="47" customWidth="1"/>
    <col min="10241" max="10248" width="0" style="47" hidden="1" customWidth="1"/>
    <col min="10249" max="10495" width="10.5703125" style="47"/>
    <col min="10496" max="10496" width="27.42578125" style="47" customWidth="1"/>
    <col min="10497" max="10504" width="0" style="47" hidden="1" customWidth="1"/>
    <col min="10505" max="10751" width="10.5703125" style="47"/>
    <col min="10752" max="10752" width="27.42578125" style="47" customWidth="1"/>
    <col min="10753" max="10760" width="0" style="47" hidden="1" customWidth="1"/>
    <col min="10761" max="11007" width="10.5703125" style="47"/>
    <col min="11008" max="11008" width="27.42578125" style="47" customWidth="1"/>
    <col min="11009" max="11016" width="0" style="47" hidden="1" customWidth="1"/>
    <col min="11017" max="11263" width="10.5703125" style="47"/>
    <col min="11264" max="11264" width="27.42578125" style="47" customWidth="1"/>
    <col min="11265" max="11272" width="0" style="47" hidden="1" customWidth="1"/>
    <col min="11273" max="11519" width="10.5703125" style="47"/>
    <col min="11520" max="11520" width="27.42578125" style="47" customWidth="1"/>
    <col min="11521" max="11528" width="0" style="47" hidden="1" customWidth="1"/>
    <col min="11529" max="11775" width="10.5703125" style="47"/>
    <col min="11776" max="11776" width="27.42578125" style="47" customWidth="1"/>
    <col min="11777" max="11784" width="0" style="47" hidden="1" customWidth="1"/>
    <col min="11785" max="12031" width="10.5703125" style="47"/>
    <col min="12032" max="12032" width="27.42578125" style="47" customWidth="1"/>
    <col min="12033" max="12040" width="0" style="47" hidden="1" customWidth="1"/>
    <col min="12041" max="12287" width="10.5703125" style="47"/>
    <col min="12288" max="12288" width="27.42578125" style="47" customWidth="1"/>
    <col min="12289" max="12296" width="0" style="47" hidden="1" customWidth="1"/>
    <col min="12297" max="12543" width="10.5703125" style="47"/>
    <col min="12544" max="12544" width="27.42578125" style="47" customWidth="1"/>
    <col min="12545" max="12552" width="0" style="47" hidden="1" customWidth="1"/>
    <col min="12553" max="12799" width="10.5703125" style="47"/>
    <col min="12800" max="12800" width="27.42578125" style="47" customWidth="1"/>
    <col min="12801" max="12808" width="0" style="47" hidden="1" customWidth="1"/>
    <col min="12809" max="13055" width="10.5703125" style="47"/>
    <col min="13056" max="13056" width="27.42578125" style="47" customWidth="1"/>
    <col min="13057" max="13064" width="0" style="47" hidden="1" customWidth="1"/>
    <col min="13065" max="13311" width="10.5703125" style="47"/>
    <col min="13312" max="13312" width="27.42578125" style="47" customWidth="1"/>
    <col min="13313" max="13320" width="0" style="47" hidden="1" customWidth="1"/>
    <col min="13321" max="13567" width="10.5703125" style="47"/>
    <col min="13568" max="13568" width="27.42578125" style="47" customWidth="1"/>
    <col min="13569" max="13576" width="0" style="47" hidden="1" customWidth="1"/>
    <col min="13577" max="13823" width="10.5703125" style="47"/>
    <col min="13824" max="13824" width="27.42578125" style="47" customWidth="1"/>
    <col min="13825" max="13832" width="0" style="47" hidden="1" customWidth="1"/>
    <col min="13833" max="14079" width="10.5703125" style="47"/>
    <col min="14080" max="14080" width="27.42578125" style="47" customWidth="1"/>
    <col min="14081" max="14088" width="0" style="47" hidden="1" customWidth="1"/>
    <col min="14089" max="14335" width="10.5703125" style="47"/>
    <col min="14336" max="14336" width="27.42578125" style="47" customWidth="1"/>
    <col min="14337" max="14344" width="0" style="47" hidden="1" customWidth="1"/>
    <col min="14345" max="14591" width="10.5703125" style="47"/>
    <col min="14592" max="14592" width="27.42578125" style="47" customWidth="1"/>
    <col min="14593" max="14600" width="0" style="47" hidden="1" customWidth="1"/>
    <col min="14601" max="14847" width="10.5703125" style="47"/>
    <col min="14848" max="14848" width="27.42578125" style="47" customWidth="1"/>
    <col min="14849" max="14856" width="0" style="47" hidden="1" customWidth="1"/>
    <col min="14857" max="15103" width="10.5703125" style="47"/>
    <col min="15104" max="15104" width="27.42578125" style="47" customWidth="1"/>
    <col min="15105" max="15112" width="0" style="47" hidden="1" customWidth="1"/>
    <col min="15113" max="15359" width="10.5703125" style="47"/>
    <col min="15360" max="15360" width="27.42578125" style="47" customWidth="1"/>
    <col min="15361" max="15368" width="0" style="47" hidden="1" customWidth="1"/>
    <col min="15369" max="15615" width="10.5703125" style="47"/>
    <col min="15616" max="15616" width="27.42578125" style="47" customWidth="1"/>
    <col min="15617" max="15624" width="0" style="47" hidden="1" customWidth="1"/>
    <col min="15625" max="15871" width="10.5703125" style="47"/>
    <col min="15872" max="15872" width="27.42578125" style="47" customWidth="1"/>
    <col min="15873" max="15880" width="0" style="47" hidden="1" customWidth="1"/>
    <col min="15881" max="16127" width="10.5703125" style="47"/>
    <col min="16128" max="16128" width="27.42578125" style="47" customWidth="1"/>
    <col min="16129" max="16136" width="0" style="47" hidden="1" customWidth="1"/>
    <col min="16137" max="16384" width="10.5703125" style="47"/>
  </cols>
  <sheetData>
    <row r="1" spans="1:85" s="45" customFormat="1" ht="15" customHeight="1">
      <c r="A1" s="1404" t="s">
        <v>234</v>
      </c>
      <c r="B1" s="1404"/>
      <c r="C1" s="1404"/>
      <c r="D1" s="1404"/>
      <c r="E1" s="1404"/>
      <c r="F1" s="1404"/>
      <c r="G1" s="1404"/>
      <c r="H1" s="1404"/>
      <c r="I1" s="1404"/>
      <c r="J1" s="1404"/>
      <c r="K1" s="1404"/>
      <c r="L1" s="1404"/>
      <c r="M1" s="1404"/>
      <c r="N1" s="1404"/>
      <c r="O1" s="1404"/>
      <c r="P1" s="1404"/>
      <c r="Q1" s="1404"/>
      <c r="R1" s="1404"/>
      <c r="S1" s="1404"/>
      <c r="T1" s="1404"/>
      <c r="U1" s="1404"/>
      <c r="V1" s="1404"/>
      <c r="W1" s="1404"/>
    </row>
    <row r="2" spans="1:85" s="45" customFormat="1" ht="15.75" customHeight="1">
      <c r="A2" s="1404" t="s">
        <v>235</v>
      </c>
      <c r="B2" s="1404"/>
      <c r="C2" s="1404"/>
      <c r="D2" s="1404"/>
      <c r="E2" s="1404"/>
      <c r="F2" s="1404"/>
      <c r="G2" s="1404"/>
      <c r="H2" s="1404"/>
      <c r="I2" s="1404"/>
      <c r="J2" s="1404"/>
      <c r="K2" s="1404"/>
      <c r="L2" s="1404"/>
      <c r="M2" s="1404"/>
      <c r="N2" s="1404"/>
      <c r="O2" s="1404"/>
      <c r="P2" s="1404"/>
      <c r="Q2" s="1404"/>
      <c r="R2" s="1404"/>
      <c r="S2" s="1404"/>
      <c r="T2" s="1404"/>
      <c r="U2" s="1404"/>
      <c r="V2" s="1404"/>
      <c r="W2" s="1404"/>
    </row>
    <row r="3" spans="1:85" s="45" customFormat="1" ht="15" customHeight="1">
      <c r="A3" s="1405" t="s">
        <v>929</v>
      </c>
      <c r="B3" s="1405"/>
      <c r="C3" s="1405"/>
      <c r="D3" s="1405"/>
      <c r="E3" s="1405"/>
      <c r="F3" s="1405"/>
      <c r="G3" s="1405"/>
      <c r="H3" s="1405"/>
      <c r="I3" s="1405"/>
      <c r="J3" s="1405"/>
      <c r="K3" s="1405"/>
      <c r="L3" s="1405"/>
      <c r="M3" s="1405"/>
      <c r="N3" s="1405"/>
      <c r="O3" s="1405"/>
      <c r="P3" s="1405"/>
      <c r="Q3" s="1405"/>
      <c r="R3" s="1405"/>
      <c r="S3" s="1405"/>
      <c r="T3" s="1405"/>
      <c r="U3" s="1405"/>
      <c r="V3" s="1405"/>
      <c r="W3" s="1405"/>
    </row>
    <row r="4" spans="1:85" s="45" customFormat="1" ht="15" customHeight="1" thickBot="1">
      <c r="A4" s="962"/>
      <c r="B4" s="962"/>
      <c r="C4" s="962"/>
      <c r="D4" s="962"/>
      <c r="E4" s="962"/>
      <c r="F4" s="962"/>
      <c r="G4" s="962"/>
      <c r="H4" s="962"/>
      <c r="I4" s="962"/>
      <c r="J4" s="962"/>
      <c r="K4" s="962"/>
      <c r="L4" s="962"/>
      <c r="M4" s="962"/>
      <c r="N4" s="962"/>
      <c r="O4" s="962"/>
      <c r="P4" s="962"/>
      <c r="Q4" s="962"/>
      <c r="R4" s="962"/>
      <c r="S4" s="962"/>
      <c r="T4" s="962"/>
      <c r="U4" s="962"/>
      <c r="V4" s="962"/>
      <c r="W4" s="962"/>
    </row>
    <row r="5" spans="1:85" s="46" customFormat="1" ht="14.1" customHeight="1" thickBot="1">
      <c r="A5" s="986" t="s">
        <v>236</v>
      </c>
      <c r="B5" s="987">
        <v>2007</v>
      </c>
      <c r="C5" s="987">
        <v>2008</v>
      </c>
      <c r="D5" s="987">
        <v>2009</v>
      </c>
      <c r="E5" s="987">
        <v>2010</v>
      </c>
      <c r="F5" s="987">
        <v>2011</v>
      </c>
      <c r="G5" s="987">
        <v>2012</v>
      </c>
      <c r="H5" s="987">
        <v>2013</v>
      </c>
      <c r="I5" s="987">
        <v>2014</v>
      </c>
      <c r="J5" s="987">
        <v>2015</v>
      </c>
      <c r="K5" s="988">
        <v>2016</v>
      </c>
      <c r="L5" s="988">
        <v>2017</v>
      </c>
      <c r="M5" s="988">
        <v>2018</v>
      </c>
      <c r="N5" s="1409">
        <v>2019</v>
      </c>
      <c r="O5" s="1409"/>
      <c r="P5" s="1409">
        <v>2020</v>
      </c>
      <c r="Q5" s="1409"/>
      <c r="R5" s="1409">
        <v>2021</v>
      </c>
      <c r="S5" s="1409"/>
      <c r="T5" s="1409">
        <v>2022</v>
      </c>
      <c r="U5" s="1409"/>
      <c r="V5" s="1409" t="s">
        <v>923</v>
      </c>
      <c r="W5" s="1410"/>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row>
    <row r="6" spans="1:85" ht="16.5">
      <c r="A6" s="970"/>
      <c r="B6" s="971"/>
      <c r="C6" s="971"/>
      <c r="D6" s="971"/>
      <c r="E6" s="971"/>
      <c r="F6" s="971"/>
      <c r="G6" s="971"/>
      <c r="H6" s="971"/>
      <c r="I6" s="376"/>
      <c r="J6" s="972"/>
      <c r="K6" s="376"/>
      <c r="L6" s="376"/>
      <c r="M6" s="376"/>
      <c r="N6" s="973" t="s">
        <v>159</v>
      </c>
      <c r="O6" s="973" t="s">
        <v>160</v>
      </c>
      <c r="P6" s="973" t="s">
        <v>159</v>
      </c>
      <c r="Q6" s="973" t="s">
        <v>160</v>
      </c>
      <c r="R6" s="973" t="s">
        <v>159</v>
      </c>
      <c r="S6" s="973" t="s">
        <v>160</v>
      </c>
      <c r="T6" s="973" t="s">
        <v>159</v>
      </c>
      <c r="U6" s="973" t="s">
        <v>160</v>
      </c>
      <c r="V6" s="973" t="s">
        <v>161</v>
      </c>
      <c r="W6" s="974" t="s">
        <v>162</v>
      </c>
    </row>
    <row r="7" spans="1:85" s="45" customFormat="1" ht="14.1" customHeight="1">
      <c r="A7" s="372" t="s">
        <v>149</v>
      </c>
      <c r="B7" s="975">
        <f t="shared" ref="B7:M7" si="0">SUM(B9:B200)</f>
        <v>220431</v>
      </c>
      <c r="C7" s="975">
        <f t="shared" si="0"/>
        <v>239067</v>
      </c>
      <c r="D7" s="975">
        <f t="shared" si="0"/>
        <v>239718</v>
      </c>
      <c r="E7" s="975">
        <f t="shared" si="0"/>
        <v>255163</v>
      </c>
      <c r="F7" s="975">
        <f t="shared" si="0"/>
        <v>270928</v>
      </c>
      <c r="G7" s="975">
        <f t="shared" si="0"/>
        <v>283099</v>
      </c>
      <c r="H7" s="975">
        <f t="shared" si="0"/>
        <v>295051</v>
      </c>
      <c r="I7" s="975">
        <f t="shared" si="0"/>
        <v>310469</v>
      </c>
      <c r="J7" s="975">
        <f t="shared" si="0"/>
        <v>313409</v>
      </c>
      <c r="K7" s="975">
        <f t="shared" si="0"/>
        <v>331710</v>
      </c>
      <c r="L7" s="975">
        <f t="shared" si="0"/>
        <v>332522</v>
      </c>
      <c r="M7" s="975">
        <f t="shared" si="0"/>
        <v>335118</v>
      </c>
      <c r="N7" s="975">
        <f>SUM(N9:N200)</f>
        <v>265853</v>
      </c>
      <c r="O7" s="975">
        <f>SUM(O9:O200)</f>
        <v>84906</v>
      </c>
      <c r="P7" s="975">
        <f t="shared" ref="P7:U7" si="1">SUM(P9:P200)</f>
        <v>278078</v>
      </c>
      <c r="Q7" s="975">
        <f t="shared" si="1"/>
        <v>76953</v>
      </c>
      <c r="R7" s="975">
        <f t="shared" si="1"/>
        <v>287263</v>
      </c>
      <c r="S7" s="975">
        <f t="shared" si="1"/>
        <v>70365</v>
      </c>
      <c r="T7" s="975">
        <f t="shared" si="1"/>
        <v>299924</v>
      </c>
      <c r="U7" s="975">
        <f t="shared" si="1"/>
        <v>64264</v>
      </c>
      <c r="V7" s="975" t="s">
        <v>163</v>
      </c>
      <c r="W7" s="373" t="s">
        <v>163</v>
      </c>
    </row>
    <row r="8" spans="1:85">
      <c r="A8" s="370"/>
      <c r="B8" s="976"/>
      <c r="C8" s="976"/>
      <c r="D8" s="966"/>
      <c r="E8" s="975"/>
      <c r="F8" s="975"/>
      <c r="G8" s="963"/>
      <c r="H8" s="963"/>
      <c r="I8" s="963"/>
      <c r="J8" s="977"/>
      <c r="K8" s="963"/>
      <c r="L8" s="963"/>
      <c r="M8" s="963"/>
      <c r="N8" s="963"/>
      <c r="O8" s="963"/>
      <c r="P8" s="963"/>
      <c r="Q8" s="966"/>
      <c r="R8" s="966"/>
      <c r="S8" s="966"/>
      <c r="T8" s="966"/>
      <c r="U8" s="966"/>
      <c r="V8" s="966"/>
      <c r="W8" s="374"/>
    </row>
    <row r="9" spans="1:85" ht="13.5" customHeight="1">
      <c r="A9" s="370" t="s">
        <v>237</v>
      </c>
      <c r="B9" s="978">
        <v>0</v>
      </c>
      <c r="C9" s="978">
        <v>0</v>
      </c>
      <c r="D9" s="978">
        <v>1</v>
      </c>
      <c r="E9" s="963">
        <v>1</v>
      </c>
      <c r="F9" s="963">
        <v>1</v>
      </c>
      <c r="G9" s="978">
        <v>0</v>
      </c>
      <c r="H9" s="963">
        <v>1</v>
      </c>
      <c r="I9" s="978">
        <v>0</v>
      </c>
      <c r="J9" s="964" t="s">
        <v>57</v>
      </c>
      <c r="K9" s="963">
        <v>1</v>
      </c>
      <c r="L9" s="964" t="s">
        <v>57</v>
      </c>
      <c r="M9" s="964" t="s">
        <v>57</v>
      </c>
      <c r="N9" s="964" t="s">
        <v>57</v>
      </c>
      <c r="O9" s="964" t="s">
        <v>57</v>
      </c>
      <c r="P9" s="964" t="s">
        <v>57</v>
      </c>
      <c r="Q9" s="964" t="s">
        <v>57</v>
      </c>
      <c r="R9" s="963" t="s">
        <v>57</v>
      </c>
      <c r="S9" s="963" t="s">
        <v>57</v>
      </c>
      <c r="T9" s="963" t="s">
        <v>57</v>
      </c>
      <c r="U9" s="963" t="s">
        <v>57</v>
      </c>
      <c r="V9" s="963" t="s">
        <v>163</v>
      </c>
      <c r="W9" s="979" t="s">
        <v>163</v>
      </c>
    </row>
    <row r="10" spans="1:85" ht="14.1" customHeight="1">
      <c r="A10" s="370" t="s">
        <v>238</v>
      </c>
      <c r="B10" s="978">
        <v>0</v>
      </c>
      <c r="C10" s="978">
        <v>0</v>
      </c>
      <c r="D10" s="978">
        <v>1</v>
      </c>
      <c r="E10" s="978">
        <v>0</v>
      </c>
      <c r="F10" s="978">
        <v>0</v>
      </c>
      <c r="G10" s="978">
        <v>0</v>
      </c>
      <c r="H10" s="978">
        <v>0</v>
      </c>
      <c r="I10" s="963">
        <v>1</v>
      </c>
      <c r="J10" s="976">
        <v>1</v>
      </c>
      <c r="K10" s="963">
        <v>2</v>
      </c>
      <c r="L10" s="964" t="s">
        <v>57</v>
      </c>
      <c r="M10" s="963">
        <v>3</v>
      </c>
      <c r="N10" s="963">
        <v>1</v>
      </c>
      <c r="O10" s="963">
        <v>1</v>
      </c>
      <c r="P10" s="963">
        <v>1</v>
      </c>
      <c r="Q10" s="963">
        <v>1</v>
      </c>
      <c r="R10" s="963">
        <v>3</v>
      </c>
      <c r="S10" s="963">
        <v>1</v>
      </c>
      <c r="T10" s="963" t="s">
        <v>57</v>
      </c>
      <c r="U10" s="963" t="s">
        <v>57</v>
      </c>
      <c r="V10" s="963" t="s">
        <v>163</v>
      </c>
      <c r="W10" s="979" t="s">
        <v>163</v>
      </c>
    </row>
    <row r="11" spans="1:85" ht="14.1" customHeight="1">
      <c r="A11" s="370" t="s">
        <v>239</v>
      </c>
      <c r="B11" s="978">
        <v>3</v>
      </c>
      <c r="C11" s="976">
        <v>1</v>
      </c>
      <c r="D11" s="978">
        <v>0</v>
      </c>
      <c r="E11" s="963">
        <v>1</v>
      </c>
      <c r="F11" s="978">
        <v>0</v>
      </c>
      <c r="G11" s="978">
        <v>0</v>
      </c>
      <c r="H11" s="963">
        <v>2</v>
      </c>
      <c r="I11" s="963">
        <v>3</v>
      </c>
      <c r="J11" s="976">
        <v>2</v>
      </c>
      <c r="K11" s="963">
        <v>1</v>
      </c>
      <c r="L11" s="963">
        <v>2</v>
      </c>
      <c r="M11" s="964" t="s">
        <v>57</v>
      </c>
      <c r="N11" s="964" t="s">
        <v>57</v>
      </c>
      <c r="O11" s="964" t="s">
        <v>57</v>
      </c>
      <c r="P11" s="963">
        <v>5</v>
      </c>
      <c r="Q11" s="964" t="s">
        <v>57</v>
      </c>
      <c r="R11" s="963">
        <v>3</v>
      </c>
      <c r="S11" s="963" t="s">
        <v>57</v>
      </c>
      <c r="T11" s="963">
        <v>2</v>
      </c>
      <c r="U11" s="963" t="s">
        <v>57</v>
      </c>
      <c r="V11" s="963" t="s">
        <v>163</v>
      </c>
      <c r="W11" s="979" t="s">
        <v>163</v>
      </c>
    </row>
    <row r="12" spans="1:85" ht="14.1" customHeight="1">
      <c r="A12" s="370" t="s">
        <v>240</v>
      </c>
      <c r="B12" s="976">
        <v>5</v>
      </c>
      <c r="C12" s="978">
        <v>8</v>
      </c>
      <c r="D12" s="976">
        <v>5</v>
      </c>
      <c r="E12" s="963">
        <v>4</v>
      </c>
      <c r="F12" s="963">
        <v>3</v>
      </c>
      <c r="G12" s="963">
        <v>5</v>
      </c>
      <c r="H12" s="963">
        <v>4</v>
      </c>
      <c r="I12" s="963">
        <v>11</v>
      </c>
      <c r="J12" s="976">
        <v>1</v>
      </c>
      <c r="K12" s="963">
        <v>4</v>
      </c>
      <c r="L12" s="963">
        <v>4</v>
      </c>
      <c r="M12" s="963">
        <v>1</v>
      </c>
      <c r="N12" s="963">
        <v>4</v>
      </c>
      <c r="O12" s="963">
        <v>1</v>
      </c>
      <c r="P12" s="963">
        <v>2</v>
      </c>
      <c r="Q12" s="963">
        <v>1</v>
      </c>
      <c r="R12" s="963">
        <v>1</v>
      </c>
      <c r="S12" s="963" t="s">
        <v>57</v>
      </c>
      <c r="T12" s="963" t="s">
        <v>57</v>
      </c>
      <c r="U12" s="963" t="s">
        <v>57</v>
      </c>
      <c r="V12" s="963" t="s">
        <v>163</v>
      </c>
      <c r="W12" s="979" t="s">
        <v>163</v>
      </c>
    </row>
    <row r="13" spans="1:85" ht="14.1" customHeight="1">
      <c r="A13" s="370" t="s">
        <v>241</v>
      </c>
      <c r="B13" s="978">
        <v>0</v>
      </c>
      <c r="C13" s="978">
        <v>0</v>
      </c>
      <c r="D13" s="978">
        <v>0</v>
      </c>
      <c r="E13" s="978">
        <v>0</v>
      </c>
      <c r="F13" s="963">
        <v>2</v>
      </c>
      <c r="G13" s="963">
        <v>1</v>
      </c>
      <c r="H13" s="978">
        <v>0</v>
      </c>
      <c r="I13" s="963">
        <v>1</v>
      </c>
      <c r="J13" s="976">
        <v>1</v>
      </c>
      <c r="K13" s="963">
        <v>2</v>
      </c>
      <c r="L13" s="963">
        <v>1</v>
      </c>
      <c r="M13" s="963">
        <v>1</v>
      </c>
      <c r="N13" s="964" t="s">
        <v>57</v>
      </c>
      <c r="O13" s="964" t="s">
        <v>57</v>
      </c>
      <c r="P13" s="964" t="s">
        <v>57</v>
      </c>
      <c r="Q13" s="964" t="s">
        <v>57</v>
      </c>
      <c r="R13" s="963" t="s">
        <v>57</v>
      </c>
      <c r="S13" s="963" t="s">
        <v>57</v>
      </c>
      <c r="T13" s="963" t="s">
        <v>57</v>
      </c>
      <c r="U13" s="963" t="s">
        <v>57</v>
      </c>
      <c r="V13" s="963" t="s">
        <v>163</v>
      </c>
      <c r="W13" s="979" t="s">
        <v>163</v>
      </c>
    </row>
    <row r="14" spans="1:85" ht="14.1" customHeight="1">
      <c r="A14" s="370" t="s">
        <v>242</v>
      </c>
      <c r="B14" s="978">
        <v>0</v>
      </c>
      <c r="C14" s="978">
        <v>0</v>
      </c>
      <c r="D14" s="978">
        <v>3</v>
      </c>
      <c r="E14" s="978">
        <v>0</v>
      </c>
      <c r="F14" s="978">
        <v>0</v>
      </c>
      <c r="G14" s="978">
        <v>0</v>
      </c>
      <c r="H14" s="978">
        <v>0</v>
      </c>
      <c r="I14" s="978">
        <v>0</v>
      </c>
      <c r="J14" s="976">
        <v>1</v>
      </c>
      <c r="K14" s="963">
        <v>1</v>
      </c>
      <c r="L14" s="963">
        <v>1</v>
      </c>
      <c r="M14" s="964" t="s">
        <v>57</v>
      </c>
      <c r="N14" s="964" t="s">
        <v>57</v>
      </c>
      <c r="O14" s="964" t="s">
        <v>57</v>
      </c>
      <c r="P14" s="963">
        <v>2</v>
      </c>
      <c r="Q14" s="964" t="s">
        <v>57</v>
      </c>
      <c r="R14" s="963">
        <v>3</v>
      </c>
      <c r="S14" s="963">
        <v>1</v>
      </c>
      <c r="T14" s="963">
        <v>4</v>
      </c>
      <c r="U14" s="963" t="s">
        <v>57</v>
      </c>
      <c r="V14" s="963" t="s">
        <v>163</v>
      </c>
      <c r="W14" s="979" t="s">
        <v>163</v>
      </c>
    </row>
    <row r="15" spans="1:85" ht="14.1" customHeight="1">
      <c r="A15" s="370" t="s">
        <v>243</v>
      </c>
      <c r="B15" s="978">
        <v>2</v>
      </c>
      <c r="C15" s="978">
        <v>1</v>
      </c>
      <c r="D15" s="978">
        <v>1</v>
      </c>
      <c r="E15" s="963">
        <v>2</v>
      </c>
      <c r="F15" s="963">
        <v>3</v>
      </c>
      <c r="G15" s="963">
        <v>2</v>
      </c>
      <c r="H15" s="963">
        <v>2</v>
      </c>
      <c r="I15" s="978">
        <v>0</v>
      </c>
      <c r="J15" s="964" t="s">
        <v>57</v>
      </c>
      <c r="K15" s="963">
        <v>1</v>
      </c>
      <c r="L15" s="963">
        <v>1</v>
      </c>
      <c r="M15" s="964" t="s">
        <v>57</v>
      </c>
      <c r="N15" s="964" t="s">
        <v>57</v>
      </c>
      <c r="O15" s="964" t="s">
        <v>57</v>
      </c>
      <c r="P15" s="963">
        <v>3</v>
      </c>
      <c r="Q15" s="964" t="s">
        <v>57</v>
      </c>
      <c r="R15" s="963">
        <v>2</v>
      </c>
      <c r="S15" s="963" t="s">
        <v>57</v>
      </c>
      <c r="T15" s="963">
        <v>6</v>
      </c>
      <c r="U15" s="963" t="s">
        <v>57</v>
      </c>
      <c r="V15" s="963" t="s">
        <v>163</v>
      </c>
      <c r="W15" s="979" t="s">
        <v>163</v>
      </c>
    </row>
    <row r="16" spans="1:85" ht="14.1" customHeight="1">
      <c r="A16" s="370" t="s">
        <v>244</v>
      </c>
      <c r="B16" s="976">
        <v>166</v>
      </c>
      <c r="C16" s="976">
        <v>139</v>
      </c>
      <c r="D16" s="976">
        <v>151</v>
      </c>
      <c r="E16" s="963">
        <v>141</v>
      </c>
      <c r="F16" s="963">
        <v>159</v>
      </c>
      <c r="G16" s="963">
        <v>167</v>
      </c>
      <c r="H16" s="963">
        <v>170</v>
      </c>
      <c r="I16" s="963">
        <v>149</v>
      </c>
      <c r="J16" s="976">
        <v>154</v>
      </c>
      <c r="K16" s="963">
        <v>177</v>
      </c>
      <c r="L16" s="963">
        <v>200</v>
      </c>
      <c r="M16" s="963">
        <v>200</v>
      </c>
      <c r="N16" s="963">
        <v>151</v>
      </c>
      <c r="O16" s="963">
        <v>60</v>
      </c>
      <c r="P16" s="963">
        <v>146</v>
      </c>
      <c r="Q16" s="963">
        <v>54</v>
      </c>
      <c r="R16" s="963">
        <v>166</v>
      </c>
      <c r="S16" s="963">
        <v>54</v>
      </c>
      <c r="T16" s="963">
        <v>173</v>
      </c>
      <c r="U16" s="963">
        <v>51</v>
      </c>
      <c r="V16" s="963" t="s">
        <v>163</v>
      </c>
      <c r="W16" s="979" t="s">
        <v>163</v>
      </c>
    </row>
    <row r="17" spans="1:23" ht="14.1" customHeight="1">
      <c r="A17" s="370" t="s">
        <v>245</v>
      </c>
      <c r="B17" s="978">
        <v>3</v>
      </c>
      <c r="C17" s="976">
        <v>9</v>
      </c>
      <c r="D17" s="978">
        <v>2</v>
      </c>
      <c r="E17" s="963">
        <v>8</v>
      </c>
      <c r="F17" s="963">
        <v>8</v>
      </c>
      <c r="G17" s="963">
        <v>11</v>
      </c>
      <c r="H17" s="963">
        <v>14</v>
      </c>
      <c r="I17" s="963">
        <v>18</v>
      </c>
      <c r="J17" s="976">
        <v>17</v>
      </c>
      <c r="K17" s="963">
        <v>25</v>
      </c>
      <c r="L17" s="963">
        <v>52</v>
      </c>
      <c r="M17" s="963">
        <v>31</v>
      </c>
      <c r="N17" s="963">
        <v>32</v>
      </c>
      <c r="O17" s="963">
        <v>20</v>
      </c>
      <c r="P17" s="963">
        <v>34</v>
      </c>
      <c r="Q17" s="963">
        <v>12</v>
      </c>
      <c r="R17" s="963">
        <v>28</v>
      </c>
      <c r="S17" s="963">
        <v>26</v>
      </c>
      <c r="T17" s="963">
        <v>28</v>
      </c>
      <c r="U17" s="963">
        <v>11</v>
      </c>
      <c r="V17" s="963" t="s">
        <v>163</v>
      </c>
      <c r="W17" s="979" t="s">
        <v>163</v>
      </c>
    </row>
    <row r="18" spans="1:23" ht="14.1" customHeight="1">
      <c r="A18" s="370" t="s">
        <v>246</v>
      </c>
      <c r="B18" s="978">
        <v>0</v>
      </c>
      <c r="C18" s="978">
        <v>0</v>
      </c>
      <c r="D18" s="978">
        <v>0</v>
      </c>
      <c r="E18" s="978">
        <v>0</v>
      </c>
      <c r="F18" s="963">
        <v>2</v>
      </c>
      <c r="G18" s="978">
        <v>0</v>
      </c>
      <c r="H18" s="978">
        <v>0</v>
      </c>
      <c r="I18" s="963">
        <v>1</v>
      </c>
      <c r="J18" s="964" t="s">
        <v>57</v>
      </c>
      <c r="K18" s="964" t="s">
        <v>57</v>
      </c>
      <c r="L18" s="963">
        <v>2</v>
      </c>
      <c r="M18" s="963">
        <v>3</v>
      </c>
      <c r="N18" s="963">
        <v>2</v>
      </c>
      <c r="O18" s="964" t="s">
        <v>57</v>
      </c>
      <c r="P18" s="964" t="s">
        <v>57</v>
      </c>
      <c r="Q18" s="964" t="s">
        <v>57</v>
      </c>
      <c r="R18" s="963" t="s">
        <v>57</v>
      </c>
      <c r="S18" s="963" t="s">
        <v>57</v>
      </c>
      <c r="T18" s="963" t="s">
        <v>57</v>
      </c>
      <c r="U18" s="963" t="s">
        <v>57</v>
      </c>
      <c r="V18" s="963" t="s">
        <v>163</v>
      </c>
      <c r="W18" s="979" t="s">
        <v>163</v>
      </c>
    </row>
    <row r="19" spans="1:23" ht="14.1" customHeight="1">
      <c r="A19" s="370" t="s">
        <v>247</v>
      </c>
      <c r="B19" s="976">
        <v>3612</v>
      </c>
      <c r="C19" s="976">
        <v>4194</v>
      </c>
      <c r="D19" s="976">
        <v>4211</v>
      </c>
      <c r="E19" s="963">
        <v>4111</v>
      </c>
      <c r="F19" s="963">
        <v>4174</v>
      </c>
      <c r="G19" s="963">
        <v>3964</v>
      </c>
      <c r="H19" s="963">
        <v>4115</v>
      </c>
      <c r="I19" s="963">
        <v>4029</v>
      </c>
      <c r="J19" s="976">
        <v>3909</v>
      </c>
      <c r="K19" s="963">
        <v>4013</v>
      </c>
      <c r="L19" s="963">
        <v>4254</v>
      </c>
      <c r="M19" s="963">
        <v>4198</v>
      </c>
      <c r="N19" s="963">
        <v>3288</v>
      </c>
      <c r="O19" s="963">
        <v>1033</v>
      </c>
      <c r="P19" s="963">
        <v>3255</v>
      </c>
      <c r="Q19" s="963">
        <v>992</v>
      </c>
      <c r="R19" s="963">
        <v>3383</v>
      </c>
      <c r="S19" s="963">
        <v>912</v>
      </c>
      <c r="T19" s="963">
        <v>3394</v>
      </c>
      <c r="U19" s="963">
        <v>821</v>
      </c>
      <c r="V19" s="963" t="s">
        <v>163</v>
      </c>
      <c r="W19" s="979" t="s">
        <v>163</v>
      </c>
    </row>
    <row r="20" spans="1:23" ht="14.1" customHeight="1">
      <c r="A20" s="370" t="s">
        <v>248</v>
      </c>
      <c r="B20" s="976">
        <v>1417</v>
      </c>
      <c r="C20" s="976">
        <v>1785</v>
      </c>
      <c r="D20" s="976">
        <v>1713</v>
      </c>
      <c r="E20" s="963">
        <v>1872</v>
      </c>
      <c r="F20" s="963">
        <v>1964</v>
      </c>
      <c r="G20" s="963">
        <v>2124</v>
      </c>
      <c r="H20" s="963">
        <v>2242</v>
      </c>
      <c r="I20" s="963">
        <v>2586</v>
      </c>
      <c r="J20" s="976">
        <v>2502</v>
      </c>
      <c r="K20" s="963">
        <v>2771</v>
      </c>
      <c r="L20" s="963">
        <v>2707</v>
      </c>
      <c r="M20" s="963">
        <v>2719</v>
      </c>
      <c r="N20" s="963">
        <v>2043</v>
      </c>
      <c r="O20" s="963">
        <v>746</v>
      </c>
      <c r="P20" s="963">
        <v>1901</v>
      </c>
      <c r="Q20" s="963">
        <v>637</v>
      </c>
      <c r="R20" s="963">
        <v>1922</v>
      </c>
      <c r="S20" s="963">
        <v>550</v>
      </c>
      <c r="T20" s="963">
        <v>2032</v>
      </c>
      <c r="U20" s="963">
        <v>490</v>
      </c>
      <c r="V20" s="963" t="s">
        <v>163</v>
      </c>
      <c r="W20" s="979" t="s">
        <v>163</v>
      </c>
    </row>
    <row r="21" spans="1:23" ht="14.1" customHeight="1">
      <c r="A21" s="370" t="s">
        <v>249</v>
      </c>
      <c r="B21" s="978">
        <v>1</v>
      </c>
      <c r="C21" s="976">
        <v>1</v>
      </c>
      <c r="D21" s="978">
        <v>3</v>
      </c>
      <c r="E21" s="963">
        <v>5</v>
      </c>
      <c r="F21" s="963">
        <v>1</v>
      </c>
      <c r="G21" s="963">
        <v>1</v>
      </c>
      <c r="H21" s="963">
        <v>3</v>
      </c>
      <c r="I21" s="963">
        <v>2</v>
      </c>
      <c r="J21" s="964" t="s">
        <v>57</v>
      </c>
      <c r="K21" s="963">
        <v>5</v>
      </c>
      <c r="L21" s="963">
        <v>3</v>
      </c>
      <c r="M21" s="963">
        <v>2</v>
      </c>
      <c r="N21" s="963">
        <v>3</v>
      </c>
      <c r="O21" s="963">
        <v>1</v>
      </c>
      <c r="P21" s="963">
        <v>1</v>
      </c>
      <c r="Q21" s="964" t="s">
        <v>57</v>
      </c>
      <c r="R21" s="963">
        <v>2</v>
      </c>
      <c r="S21" s="963" t="s">
        <v>57</v>
      </c>
      <c r="T21" s="963">
        <v>1</v>
      </c>
      <c r="U21" s="963" t="s">
        <v>57</v>
      </c>
      <c r="V21" s="963" t="s">
        <v>163</v>
      </c>
      <c r="W21" s="979" t="s">
        <v>163</v>
      </c>
    </row>
    <row r="22" spans="1:23" ht="14.1" customHeight="1">
      <c r="A22" s="370" t="s">
        <v>250</v>
      </c>
      <c r="B22" s="976">
        <v>13</v>
      </c>
      <c r="C22" s="976">
        <v>20</v>
      </c>
      <c r="D22" s="976">
        <v>16</v>
      </c>
      <c r="E22" s="963">
        <v>15</v>
      </c>
      <c r="F22" s="963">
        <v>8</v>
      </c>
      <c r="G22" s="963">
        <v>13</v>
      </c>
      <c r="H22" s="963">
        <v>8</v>
      </c>
      <c r="I22" s="963">
        <v>26</v>
      </c>
      <c r="J22" s="976">
        <v>10</v>
      </c>
      <c r="K22" s="963">
        <v>14</v>
      </c>
      <c r="L22" s="963">
        <v>9</v>
      </c>
      <c r="M22" s="963">
        <v>12</v>
      </c>
      <c r="N22" s="963">
        <v>10</v>
      </c>
      <c r="O22" s="963">
        <v>5</v>
      </c>
      <c r="P22" s="963">
        <v>10</v>
      </c>
      <c r="Q22" s="963">
        <v>4</v>
      </c>
      <c r="R22" s="963">
        <v>7</v>
      </c>
      <c r="S22" s="963">
        <v>4</v>
      </c>
      <c r="T22" s="963">
        <v>24</v>
      </c>
      <c r="U22" s="963">
        <v>4</v>
      </c>
      <c r="V22" s="963" t="s">
        <v>163</v>
      </c>
      <c r="W22" s="979" t="s">
        <v>163</v>
      </c>
    </row>
    <row r="23" spans="1:23" ht="14.1" customHeight="1">
      <c r="A23" s="370" t="s">
        <v>251</v>
      </c>
      <c r="B23" s="976">
        <v>1</v>
      </c>
      <c r="C23" s="978">
        <v>0</v>
      </c>
      <c r="D23" s="976">
        <v>2</v>
      </c>
      <c r="E23" s="963">
        <v>5</v>
      </c>
      <c r="F23" s="963">
        <v>1</v>
      </c>
      <c r="G23" s="963">
        <v>5</v>
      </c>
      <c r="H23" s="963">
        <v>6</v>
      </c>
      <c r="I23" s="963">
        <v>7</v>
      </c>
      <c r="J23" s="976">
        <v>4</v>
      </c>
      <c r="K23" s="963">
        <v>9</v>
      </c>
      <c r="L23" s="963">
        <v>6</v>
      </c>
      <c r="M23" s="963">
        <v>9</v>
      </c>
      <c r="N23" s="963">
        <v>4</v>
      </c>
      <c r="O23" s="963">
        <v>5</v>
      </c>
      <c r="P23" s="963">
        <v>4</v>
      </c>
      <c r="Q23" s="963">
        <v>2</v>
      </c>
      <c r="R23" s="963">
        <v>2</v>
      </c>
      <c r="S23" s="963">
        <v>2</v>
      </c>
      <c r="T23" s="963">
        <v>6</v>
      </c>
      <c r="U23" s="963">
        <v>1</v>
      </c>
      <c r="V23" s="963" t="s">
        <v>163</v>
      </c>
      <c r="W23" s="979" t="s">
        <v>163</v>
      </c>
    </row>
    <row r="24" spans="1:23" ht="14.1" customHeight="1">
      <c r="A24" s="370" t="s">
        <v>252</v>
      </c>
      <c r="B24" s="978">
        <v>0</v>
      </c>
      <c r="C24" s="978">
        <v>1</v>
      </c>
      <c r="D24" s="978">
        <v>0</v>
      </c>
      <c r="E24" s="963">
        <v>2</v>
      </c>
      <c r="F24" s="963">
        <v>5</v>
      </c>
      <c r="G24" s="963">
        <v>2</v>
      </c>
      <c r="H24" s="963">
        <v>9</v>
      </c>
      <c r="I24" s="963">
        <v>6</v>
      </c>
      <c r="J24" s="976">
        <v>13</v>
      </c>
      <c r="K24" s="963">
        <v>18</v>
      </c>
      <c r="L24" s="963">
        <v>15</v>
      </c>
      <c r="M24" s="963">
        <v>10</v>
      </c>
      <c r="N24" s="963">
        <v>7</v>
      </c>
      <c r="O24" s="963">
        <v>10</v>
      </c>
      <c r="P24" s="963">
        <v>8</v>
      </c>
      <c r="Q24" s="963">
        <v>6</v>
      </c>
      <c r="R24" s="963">
        <v>6</v>
      </c>
      <c r="S24" s="963" t="s">
        <v>57</v>
      </c>
      <c r="T24" s="963">
        <v>9</v>
      </c>
      <c r="U24" s="963">
        <v>1</v>
      </c>
      <c r="V24" s="963" t="s">
        <v>163</v>
      </c>
      <c r="W24" s="979" t="s">
        <v>163</v>
      </c>
    </row>
    <row r="25" spans="1:23" ht="14.1" customHeight="1">
      <c r="A25" s="370" t="s">
        <v>253</v>
      </c>
      <c r="B25" s="976">
        <v>6</v>
      </c>
      <c r="C25" s="976">
        <v>7</v>
      </c>
      <c r="D25" s="976">
        <v>6</v>
      </c>
      <c r="E25" s="963">
        <v>8</v>
      </c>
      <c r="F25" s="963">
        <v>2</v>
      </c>
      <c r="G25" s="978">
        <v>0</v>
      </c>
      <c r="H25" s="963">
        <v>7</v>
      </c>
      <c r="I25" s="963">
        <v>6</v>
      </c>
      <c r="J25" s="976">
        <v>7</v>
      </c>
      <c r="K25" s="963">
        <v>9</v>
      </c>
      <c r="L25" s="963">
        <v>7</v>
      </c>
      <c r="M25" s="963">
        <v>4</v>
      </c>
      <c r="N25" s="963">
        <v>2</v>
      </c>
      <c r="O25" s="963">
        <v>2</v>
      </c>
      <c r="P25" s="963">
        <v>16</v>
      </c>
      <c r="Q25" s="963">
        <v>1</v>
      </c>
      <c r="R25" s="963">
        <v>4</v>
      </c>
      <c r="S25" s="963" t="s">
        <v>57</v>
      </c>
      <c r="T25" s="963">
        <v>8</v>
      </c>
      <c r="U25" s="963" t="s">
        <v>57</v>
      </c>
      <c r="V25" s="963" t="s">
        <v>163</v>
      </c>
      <c r="W25" s="979" t="s">
        <v>163</v>
      </c>
    </row>
    <row r="26" spans="1:23" ht="14.1" customHeight="1">
      <c r="A26" s="370" t="s">
        <v>254</v>
      </c>
      <c r="B26" s="976">
        <v>15</v>
      </c>
      <c r="C26" s="976">
        <v>11</v>
      </c>
      <c r="D26" s="976">
        <v>7</v>
      </c>
      <c r="E26" s="963">
        <v>11</v>
      </c>
      <c r="F26" s="963">
        <v>7</v>
      </c>
      <c r="G26" s="963">
        <v>12</v>
      </c>
      <c r="H26" s="963">
        <v>35</v>
      </c>
      <c r="I26" s="963">
        <v>47</v>
      </c>
      <c r="J26" s="976">
        <v>16</v>
      </c>
      <c r="K26" s="963">
        <v>20</v>
      </c>
      <c r="L26" s="963">
        <v>23</v>
      </c>
      <c r="M26" s="963">
        <v>19</v>
      </c>
      <c r="N26" s="963">
        <v>47</v>
      </c>
      <c r="O26" s="963">
        <v>10</v>
      </c>
      <c r="P26" s="963">
        <v>37</v>
      </c>
      <c r="Q26" s="963">
        <v>6</v>
      </c>
      <c r="R26" s="963">
        <v>41</v>
      </c>
      <c r="S26" s="963">
        <v>12</v>
      </c>
      <c r="T26" s="963">
        <v>37</v>
      </c>
      <c r="U26" s="963">
        <v>12</v>
      </c>
      <c r="V26" s="963" t="s">
        <v>163</v>
      </c>
      <c r="W26" s="979" t="s">
        <v>163</v>
      </c>
    </row>
    <row r="27" spans="1:23" ht="14.1" customHeight="1">
      <c r="A27" s="370" t="s">
        <v>255</v>
      </c>
      <c r="B27" s="976">
        <v>1700</v>
      </c>
      <c r="C27" s="976">
        <v>1748</v>
      </c>
      <c r="D27" s="976">
        <v>1917</v>
      </c>
      <c r="E27" s="963">
        <v>2186</v>
      </c>
      <c r="F27" s="963">
        <v>2344</v>
      </c>
      <c r="G27" s="963">
        <v>2262</v>
      </c>
      <c r="H27" s="963">
        <v>2455</v>
      </c>
      <c r="I27" s="963">
        <v>2660</v>
      </c>
      <c r="J27" s="976">
        <v>2456</v>
      </c>
      <c r="K27" s="963">
        <v>2614</v>
      </c>
      <c r="L27" s="963">
        <v>2750</v>
      </c>
      <c r="M27" s="963">
        <v>2782</v>
      </c>
      <c r="N27" s="963">
        <v>1915</v>
      </c>
      <c r="O27" s="963">
        <v>855</v>
      </c>
      <c r="P27" s="963">
        <v>2044</v>
      </c>
      <c r="Q27" s="963">
        <v>710</v>
      </c>
      <c r="R27" s="963">
        <v>2024</v>
      </c>
      <c r="S27" s="963">
        <v>653</v>
      </c>
      <c r="T27" s="963">
        <v>2066</v>
      </c>
      <c r="U27" s="963">
        <v>604</v>
      </c>
      <c r="V27" s="963" t="s">
        <v>163</v>
      </c>
      <c r="W27" s="979" t="s">
        <v>163</v>
      </c>
    </row>
    <row r="28" spans="1:23" ht="14.1" customHeight="1">
      <c r="A28" s="370" t="s">
        <v>256</v>
      </c>
      <c r="B28" s="978">
        <v>0</v>
      </c>
      <c r="C28" s="978">
        <v>4</v>
      </c>
      <c r="D28" s="978">
        <v>1</v>
      </c>
      <c r="E28" s="978">
        <v>0</v>
      </c>
      <c r="F28" s="978">
        <v>0</v>
      </c>
      <c r="G28" s="978">
        <v>0</v>
      </c>
      <c r="H28" s="978">
        <v>0</v>
      </c>
      <c r="I28" s="978">
        <v>0</v>
      </c>
      <c r="J28" s="976">
        <v>1</v>
      </c>
      <c r="K28" s="963">
        <v>1</v>
      </c>
      <c r="L28" s="963">
        <v>2</v>
      </c>
      <c r="M28" s="963">
        <v>2</v>
      </c>
      <c r="N28" s="963">
        <v>5</v>
      </c>
      <c r="O28" s="964" t="s">
        <v>57</v>
      </c>
      <c r="P28" s="963">
        <v>2</v>
      </c>
      <c r="Q28" s="963">
        <v>1</v>
      </c>
      <c r="R28" s="963">
        <v>1</v>
      </c>
      <c r="S28" s="963">
        <v>1</v>
      </c>
      <c r="T28" s="963" t="s">
        <v>57</v>
      </c>
      <c r="U28" s="963" t="s">
        <v>57</v>
      </c>
      <c r="V28" s="963" t="s">
        <v>163</v>
      </c>
      <c r="W28" s="979" t="s">
        <v>163</v>
      </c>
    </row>
    <row r="29" spans="1:23" ht="14.1" customHeight="1">
      <c r="A29" s="370" t="s">
        <v>257</v>
      </c>
      <c r="B29" s="978">
        <v>0</v>
      </c>
      <c r="C29" s="978">
        <v>1</v>
      </c>
      <c r="D29" s="978">
        <v>0</v>
      </c>
      <c r="E29" s="978">
        <v>0</v>
      </c>
      <c r="F29" s="978">
        <v>0</v>
      </c>
      <c r="G29" s="978">
        <v>0</v>
      </c>
      <c r="H29" s="978">
        <v>0</v>
      </c>
      <c r="I29" s="978">
        <v>0</v>
      </c>
      <c r="J29" s="964" t="s">
        <v>57</v>
      </c>
      <c r="K29" s="964" t="s">
        <v>57</v>
      </c>
      <c r="L29" s="964" t="s">
        <v>57</v>
      </c>
      <c r="M29" s="964" t="s">
        <v>57</v>
      </c>
      <c r="N29" s="964" t="s">
        <v>57</v>
      </c>
      <c r="O29" s="964" t="s">
        <v>57</v>
      </c>
      <c r="P29" s="964" t="s">
        <v>57</v>
      </c>
      <c r="Q29" s="964" t="s">
        <v>57</v>
      </c>
      <c r="R29" s="963">
        <v>1</v>
      </c>
      <c r="S29" s="963" t="s">
        <v>57</v>
      </c>
      <c r="T29" s="963" t="s">
        <v>57</v>
      </c>
      <c r="U29" s="963" t="s">
        <v>57</v>
      </c>
      <c r="V29" s="963" t="s">
        <v>163</v>
      </c>
      <c r="W29" s="979" t="s">
        <v>163</v>
      </c>
    </row>
    <row r="30" spans="1:23" ht="14.1" customHeight="1">
      <c r="A30" s="370" t="s">
        <v>258</v>
      </c>
      <c r="B30" s="976">
        <v>4</v>
      </c>
      <c r="C30" s="976">
        <v>8</v>
      </c>
      <c r="D30" s="976">
        <v>8</v>
      </c>
      <c r="E30" s="963">
        <v>5</v>
      </c>
      <c r="F30" s="963">
        <v>11</v>
      </c>
      <c r="G30" s="963">
        <v>11</v>
      </c>
      <c r="H30" s="963">
        <v>3</v>
      </c>
      <c r="I30" s="963">
        <v>3</v>
      </c>
      <c r="J30" s="976">
        <v>9</v>
      </c>
      <c r="K30" s="963">
        <v>16</v>
      </c>
      <c r="L30" s="963">
        <v>7</v>
      </c>
      <c r="M30" s="963">
        <v>4</v>
      </c>
      <c r="N30" s="963">
        <v>11</v>
      </c>
      <c r="O30" s="963">
        <v>2</v>
      </c>
      <c r="P30" s="963">
        <v>4</v>
      </c>
      <c r="Q30" s="963">
        <v>1</v>
      </c>
      <c r="R30" s="963">
        <v>14</v>
      </c>
      <c r="S30" s="963">
        <v>2</v>
      </c>
      <c r="T30" s="963">
        <v>5</v>
      </c>
      <c r="U30" s="963">
        <v>1</v>
      </c>
      <c r="V30" s="963" t="s">
        <v>163</v>
      </c>
      <c r="W30" s="979" t="s">
        <v>163</v>
      </c>
    </row>
    <row r="31" spans="1:23" ht="14.1" customHeight="1">
      <c r="A31" s="370" t="s">
        <v>259</v>
      </c>
      <c r="B31" s="976">
        <v>2</v>
      </c>
      <c r="C31" s="976">
        <v>3</v>
      </c>
      <c r="D31" s="976">
        <v>4</v>
      </c>
      <c r="E31" s="963">
        <v>1</v>
      </c>
      <c r="F31" s="963">
        <v>1</v>
      </c>
      <c r="G31" s="963">
        <v>3</v>
      </c>
      <c r="H31" s="963">
        <v>4</v>
      </c>
      <c r="I31" s="963">
        <v>1</v>
      </c>
      <c r="J31" s="976">
        <v>3</v>
      </c>
      <c r="K31" s="963">
        <v>3</v>
      </c>
      <c r="L31" s="963">
        <v>4</v>
      </c>
      <c r="M31" s="963">
        <v>1</v>
      </c>
      <c r="N31" s="963">
        <v>5</v>
      </c>
      <c r="O31" s="963">
        <v>2</v>
      </c>
      <c r="P31" s="964" t="s">
        <v>57</v>
      </c>
      <c r="Q31" s="963">
        <v>1</v>
      </c>
      <c r="R31" s="963" t="s">
        <v>57</v>
      </c>
      <c r="S31" s="963">
        <v>1</v>
      </c>
      <c r="T31" s="963" t="s">
        <v>57</v>
      </c>
      <c r="U31" s="963" t="s">
        <v>57</v>
      </c>
      <c r="V31" s="963" t="s">
        <v>163</v>
      </c>
      <c r="W31" s="979" t="s">
        <v>163</v>
      </c>
    </row>
    <row r="32" spans="1:23" ht="14.1" customHeight="1">
      <c r="A32" s="370" t="s">
        <v>260</v>
      </c>
      <c r="B32" s="978">
        <v>0</v>
      </c>
      <c r="C32" s="978">
        <v>0</v>
      </c>
      <c r="D32" s="978">
        <v>0</v>
      </c>
      <c r="E32" s="978">
        <v>0</v>
      </c>
      <c r="F32" s="963">
        <v>2</v>
      </c>
      <c r="G32" s="978">
        <v>0</v>
      </c>
      <c r="H32" s="978">
        <v>0</v>
      </c>
      <c r="I32" s="963">
        <v>1</v>
      </c>
      <c r="J32" s="964" t="s">
        <v>57</v>
      </c>
      <c r="K32" s="964" t="s">
        <v>57</v>
      </c>
      <c r="L32" s="964" t="s">
        <v>57</v>
      </c>
      <c r="M32" s="964" t="s">
        <v>57</v>
      </c>
      <c r="N32" s="964" t="s">
        <v>57</v>
      </c>
      <c r="O32" s="964" t="s">
        <v>57</v>
      </c>
      <c r="P32" s="964" t="s">
        <v>57</v>
      </c>
      <c r="Q32" s="964" t="s">
        <v>57</v>
      </c>
      <c r="R32" s="963" t="s">
        <v>57</v>
      </c>
      <c r="S32" s="963" t="s">
        <v>57</v>
      </c>
      <c r="T32" s="963" t="s">
        <v>57</v>
      </c>
      <c r="U32" s="963" t="s">
        <v>57</v>
      </c>
      <c r="V32" s="963" t="s">
        <v>163</v>
      </c>
      <c r="W32" s="979" t="s">
        <v>163</v>
      </c>
    </row>
    <row r="33" spans="1:23" ht="14.1" customHeight="1">
      <c r="A33" s="370" t="s">
        <v>261</v>
      </c>
      <c r="B33" s="978">
        <v>3</v>
      </c>
      <c r="C33" s="978">
        <v>6</v>
      </c>
      <c r="D33" s="978">
        <v>0</v>
      </c>
      <c r="E33" s="963">
        <v>1</v>
      </c>
      <c r="F33" s="963">
        <v>2</v>
      </c>
      <c r="G33" s="963">
        <v>1</v>
      </c>
      <c r="H33" s="963">
        <v>2</v>
      </c>
      <c r="I33" s="963">
        <v>3</v>
      </c>
      <c r="J33" s="976">
        <v>3</v>
      </c>
      <c r="K33" s="963">
        <v>3</v>
      </c>
      <c r="L33" s="963">
        <v>3</v>
      </c>
      <c r="M33" s="963">
        <v>3</v>
      </c>
      <c r="N33" s="963">
        <v>3</v>
      </c>
      <c r="O33" s="964" t="s">
        <v>57</v>
      </c>
      <c r="P33" s="963">
        <v>2</v>
      </c>
      <c r="Q33" s="963">
        <v>1</v>
      </c>
      <c r="R33" s="963">
        <v>2</v>
      </c>
      <c r="S33" s="963" t="s">
        <v>57</v>
      </c>
      <c r="T33" s="963">
        <v>3</v>
      </c>
      <c r="U33" s="963" t="s">
        <v>57</v>
      </c>
      <c r="V33" s="963" t="s">
        <v>163</v>
      </c>
      <c r="W33" s="979" t="s">
        <v>163</v>
      </c>
    </row>
    <row r="34" spans="1:23" ht="14.1" customHeight="1">
      <c r="A34" s="370" t="s">
        <v>262</v>
      </c>
      <c r="B34" s="978">
        <v>0</v>
      </c>
      <c r="C34" s="978">
        <v>0</v>
      </c>
      <c r="D34" s="978">
        <v>0</v>
      </c>
      <c r="E34" s="978">
        <v>0</v>
      </c>
      <c r="F34" s="978">
        <v>0</v>
      </c>
      <c r="G34" s="978">
        <v>0</v>
      </c>
      <c r="H34" s="963">
        <v>2</v>
      </c>
      <c r="I34" s="978">
        <v>0</v>
      </c>
      <c r="J34" s="964" t="s">
        <v>57</v>
      </c>
      <c r="K34" s="964" t="s">
        <v>57</v>
      </c>
      <c r="L34" s="964" t="s">
        <v>57</v>
      </c>
      <c r="M34" s="964" t="s">
        <v>57</v>
      </c>
      <c r="N34" s="964" t="s">
        <v>57</v>
      </c>
      <c r="O34" s="964" t="s">
        <v>57</v>
      </c>
      <c r="P34" s="964" t="s">
        <v>57</v>
      </c>
      <c r="Q34" s="964" t="s">
        <v>57</v>
      </c>
      <c r="R34" s="963" t="s">
        <v>57</v>
      </c>
      <c r="S34" s="963" t="s">
        <v>57</v>
      </c>
      <c r="T34" s="963" t="s">
        <v>57</v>
      </c>
      <c r="U34" s="963" t="s">
        <v>57</v>
      </c>
      <c r="V34" s="963" t="s">
        <v>163</v>
      </c>
      <c r="W34" s="979" t="s">
        <v>163</v>
      </c>
    </row>
    <row r="35" spans="1:23" ht="14.1" customHeight="1">
      <c r="A35" s="370" t="s">
        <v>263</v>
      </c>
      <c r="B35" s="976">
        <v>385</v>
      </c>
      <c r="C35" s="976">
        <v>499</v>
      </c>
      <c r="D35" s="976">
        <v>497</v>
      </c>
      <c r="E35" s="963">
        <v>584</v>
      </c>
      <c r="F35" s="963">
        <v>684</v>
      </c>
      <c r="G35" s="963">
        <v>683</v>
      </c>
      <c r="H35" s="963">
        <v>829</v>
      </c>
      <c r="I35" s="963">
        <v>901</v>
      </c>
      <c r="J35" s="976">
        <v>893</v>
      </c>
      <c r="K35" s="963">
        <v>968</v>
      </c>
      <c r="L35" s="963">
        <v>966</v>
      </c>
      <c r="M35" s="963">
        <v>1031</v>
      </c>
      <c r="N35" s="963">
        <v>791</v>
      </c>
      <c r="O35" s="963">
        <v>287</v>
      </c>
      <c r="P35" s="963">
        <v>732</v>
      </c>
      <c r="Q35" s="963">
        <v>272</v>
      </c>
      <c r="R35" s="963">
        <v>817</v>
      </c>
      <c r="S35" s="963">
        <v>257</v>
      </c>
      <c r="T35" s="963">
        <v>853</v>
      </c>
      <c r="U35" s="963">
        <v>224</v>
      </c>
      <c r="V35" s="963" t="s">
        <v>163</v>
      </c>
      <c r="W35" s="979" t="s">
        <v>163</v>
      </c>
    </row>
    <row r="36" spans="1:23" ht="14.1" customHeight="1">
      <c r="A36" s="370" t="s">
        <v>264</v>
      </c>
      <c r="B36" s="976">
        <v>11</v>
      </c>
      <c r="C36" s="976">
        <v>10</v>
      </c>
      <c r="D36" s="976">
        <v>11</v>
      </c>
      <c r="E36" s="963">
        <v>3</v>
      </c>
      <c r="F36" s="963">
        <v>3</v>
      </c>
      <c r="G36" s="963">
        <v>2</v>
      </c>
      <c r="H36" s="963">
        <v>12</v>
      </c>
      <c r="I36" s="963">
        <v>6</v>
      </c>
      <c r="J36" s="976">
        <v>4</v>
      </c>
      <c r="K36" s="963">
        <v>22</v>
      </c>
      <c r="L36" s="963">
        <v>15</v>
      </c>
      <c r="M36" s="963">
        <v>8</v>
      </c>
      <c r="N36" s="963">
        <v>1</v>
      </c>
      <c r="O36" s="964" t="s">
        <v>57</v>
      </c>
      <c r="P36" s="963">
        <v>4</v>
      </c>
      <c r="Q36" s="963">
        <v>1</v>
      </c>
      <c r="R36" s="963">
        <v>3</v>
      </c>
      <c r="S36" s="963" t="s">
        <v>57</v>
      </c>
      <c r="T36" s="963" t="s">
        <v>57</v>
      </c>
      <c r="U36" s="963">
        <v>1</v>
      </c>
      <c r="V36" s="963" t="s">
        <v>163</v>
      </c>
      <c r="W36" s="979" t="s">
        <v>163</v>
      </c>
    </row>
    <row r="37" spans="1:23" ht="14.1" customHeight="1">
      <c r="A37" s="537" t="s">
        <v>265</v>
      </c>
      <c r="B37" s="978">
        <v>1</v>
      </c>
      <c r="C37" s="978" t="s">
        <v>57</v>
      </c>
      <c r="D37" s="978">
        <v>1</v>
      </c>
      <c r="E37" s="963">
        <v>1</v>
      </c>
      <c r="F37" s="978">
        <v>0</v>
      </c>
      <c r="G37" s="978">
        <v>0</v>
      </c>
      <c r="H37" s="963">
        <v>1</v>
      </c>
      <c r="I37" s="963">
        <v>6</v>
      </c>
      <c r="J37" s="964" t="s">
        <v>57</v>
      </c>
      <c r="K37" s="963">
        <v>3</v>
      </c>
      <c r="L37" s="963">
        <v>7</v>
      </c>
      <c r="M37" s="963">
        <v>4</v>
      </c>
      <c r="N37" s="963">
        <v>1</v>
      </c>
      <c r="O37" s="963">
        <v>3</v>
      </c>
      <c r="P37" s="963">
        <v>2</v>
      </c>
      <c r="Q37" s="963">
        <v>3</v>
      </c>
      <c r="R37" s="963">
        <v>3</v>
      </c>
      <c r="S37" s="963" t="s">
        <v>57</v>
      </c>
      <c r="T37" s="963">
        <v>1</v>
      </c>
      <c r="U37" s="963" t="s">
        <v>57</v>
      </c>
      <c r="V37" s="963" t="s">
        <v>163</v>
      </c>
      <c r="W37" s="979" t="s">
        <v>163</v>
      </c>
    </row>
    <row r="38" spans="1:23" ht="14.1" customHeight="1">
      <c r="A38" s="370" t="s">
        <v>266</v>
      </c>
      <c r="B38" s="976">
        <v>49</v>
      </c>
      <c r="C38" s="976">
        <v>83</v>
      </c>
      <c r="D38" s="976">
        <v>114</v>
      </c>
      <c r="E38" s="963">
        <v>89</v>
      </c>
      <c r="F38" s="963">
        <v>70</v>
      </c>
      <c r="G38" s="963">
        <v>72</v>
      </c>
      <c r="H38" s="963">
        <v>88</v>
      </c>
      <c r="I38" s="963">
        <v>89</v>
      </c>
      <c r="J38" s="976">
        <v>87</v>
      </c>
      <c r="K38" s="963">
        <v>63</v>
      </c>
      <c r="L38" s="963">
        <v>109</v>
      </c>
      <c r="M38" s="963">
        <v>94</v>
      </c>
      <c r="N38" s="963">
        <v>77</v>
      </c>
      <c r="O38" s="963">
        <v>40</v>
      </c>
      <c r="P38" s="963">
        <v>95</v>
      </c>
      <c r="Q38" s="963">
        <v>34</v>
      </c>
      <c r="R38" s="963">
        <v>110</v>
      </c>
      <c r="S38" s="963">
        <v>36</v>
      </c>
      <c r="T38" s="963">
        <v>135</v>
      </c>
      <c r="U38" s="963">
        <v>32</v>
      </c>
      <c r="V38" s="963" t="s">
        <v>163</v>
      </c>
      <c r="W38" s="979" t="s">
        <v>163</v>
      </c>
    </row>
    <row r="39" spans="1:23" ht="14.1" customHeight="1">
      <c r="A39" s="370" t="s">
        <v>267</v>
      </c>
      <c r="B39" s="976">
        <v>1</v>
      </c>
      <c r="C39" s="978">
        <v>0</v>
      </c>
      <c r="D39" s="978">
        <v>0</v>
      </c>
      <c r="E39" s="978">
        <v>0</v>
      </c>
      <c r="F39" s="978">
        <v>0</v>
      </c>
      <c r="G39" s="978">
        <v>0</v>
      </c>
      <c r="H39" s="978">
        <v>0</v>
      </c>
      <c r="I39" s="978">
        <v>0</v>
      </c>
      <c r="J39" s="964" t="s">
        <v>57</v>
      </c>
      <c r="K39" s="964" t="s">
        <v>57</v>
      </c>
      <c r="L39" s="964" t="s">
        <v>57</v>
      </c>
      <c r="M39" s="964" t="s">
        <v>57</v>
      </c>
      <c r="N39" s="964" t="s">
        <v>57</v>
      </c>
      <c r="O39" s="964" t="s">
        <v>57</v>
      </c>
      <c r="P39" s="964" t="s">
        <v>57</v>
      </c>
      <c r="Q39" s="964" t="s">
        <v>57</v>
      </c>
      <c r="R39" s="963" t="s">
        <v>57</v>
      </c>
      <c r="S39" s="963" t="s">
        <v>57</v>
      </c>
      <c r="T39" s="963" t="s">
        <v>57</v>
      </c>
      <c r="U39" s="963" t="s">
        <v>57</v>
      </c>
      <c r="V39" s="963" t="s">
        <v>163</v>
      </c>
      <c r="W39" s="979" t="s">
        <v>163</v>
      </c>
    </row>
    <row r="40" spans="1:23" ht="14.1" customHeight="1">
      <c r="A40" s="370" t="s">
        <v>268</v>
      </c>
      <c r="B40" s="978">
        <v>0</v>
      </c>
      <c r="C40" s="980">
        <v>1</v>
      </c>
      <c r="D40" s="978">
        <v>0</v>
      </c>
      <c r="E40" s="978">
        <v>0</v>
      </c>
      <c r="F40" s="978">
        <v>0</v>
      </c>
      <c r="G40" s="978">
        <v>0</v>
      </c>
      <c r="H40" s="978">
        <v>0</v>
      </c>
      <c r="I40" s="978">
        <v>0</v>
      </c>
      <c r="J40" s="964" t="s">
        <v>57</v>
      </c>
      <c r="K40" s="964" t="s">
        <v>57</v>
      </c>
      <c r="L40" s="964" t="s">
        <v>57</v>
      </c>
      <c r="M40" s="963">
        <v>2</v>
      </c>
      <c r="N40" s="964" t="s">
        <v>57</v>
      </c>
      <c r="O40" s="964" t="s">
        <v>57</v>
      </c>
      <c r="P40" s="963">
        <v>1</v>
      </c>
      <c r="Q40" s="964" t="s">
        <v>57</v>
      </c>
      <c r="R40" s="963" t="s">
        <v>57</v>
      </c>
      <c r="S40" s="963" t="s">
        <v>57</v>
      </c>
      <c r="T40" s="963" t="s">
        <v>57</v>
      </c>
      <c r="U40" s="963" t="s">
        <v>57</v>
      </c>
      <c r="V40" s="963" t="s">
        <v>163</v>
      </c>
      <c r="W40" s="979" t="s">
        <v>163</v>
      </c>
    </row>
    <row r="41" spans="1:23" ht="14.1" customHeight="1">
      <c r="A41" s="370" t="s">
        <v>269</v>
      </c>
      <c r="B41" s="978">
        <v>0</v>
      </c>
      <c r="C41" s="978">
        <v>0</v>
      </c>
      <c r="D41" s="978">
        <v>0</v>
      </c>
      <c r="E41" s="978">
        <v>0</v>
      </c>
      <c r="F41" s="978">
        <v>0</v>
      </c>
      <c r="G41" s="978">
        <v>0</v>
      </c>
      <c r="H41" s="978">
        <v>0</v>
      </c>
      <c r="I41" s="963">
        <v>1</v>
      </c>
      <c r="J41" s="964" t="s">
        <v>57</v>
      </c>
      <c r="K41" s="963">
        <v>2</v>
      </c>
      <c r="L41" s="964" t="s">
        <v>57</v>
      </c>
      <c r="M41" s="963">
        <v>1</v>
      </c>
      <c r="N41" s="963">
        <v>1</v>
      </c>
      <c r="O41" s="964" t="s">
        <v>57</v>
      </c>
      <c r="P41" s="963">
        <v>1</v>
      </c>
      <c r="Q41" s="964" t="s">
        <v>57</v>
      </c>
      <c r="R41" s="963" t="s">
        <v>57</v>
      </c>
      <c r="S41" s="963">
        <v>1</v>
      </c>
      <c r="T41" s="963" t="s">
        <v>57</v>
      </c>
      <c r="U41" s="963" t="s">
        <v>57</v>
      </c>
      <c r="V41" s="963" t="s">
        <v>163</v>
      </c>
      <c r="W41" s="979" t="s">
        <v>163</v>
      </c>
    </row>
    <row r="42" spans="1:23" ht="14.1" customHeight="1">
      <c r="A42" s="370" t="s">
        <v>270</v>
      </c>
      <c r="B42" s="978">
        <v>3</v>
      </c>
      <c r="C42" s="976">
        <v>1</v>
      </c>
      <c r="D42" s="978">
        <v>9</v>
      </c>
      <c r="E42" s="963">
        <v>5</v>
      </c>
      <c r="F42" s="963">
        <v>2</v>
      </c>
      <c r="G42" s="963">
        <v>4</v>
      </c>
      <c r="H42" s="978">
        <v>0</v>
      </c>
      <c r="I42" s="963">
        <v>9</v>
      </c>
      <c r="J42" s="976">
        <v>1</v>
      </c>
      <c r="K42" s="963">
        <v>1</v>
      </c>
      <c r="L42" s="963">
        <v>3</v>
      </c>
      <c r="M42" s="963">
        <v>3</v>
      </c>
      <c r="N42" s="963">
        <v>1</v>
      </c>
      <c r="O42" s="964" t="s">
        <v>57</v>
      </c>
      <c r="P42" s="963">
        <v>1</v>
      </c>
      <c r="Q42" s="964" t="s">
        <v>57</v>
      </c>
      <c r="R42" s="963">
        <v>2</v>
      </c>
      <c r="S42" s="963" t="s">
        <v>57</v>
      </c>
      <c r="T42" s="963">
        <v>2</v>
      </c>
      <c r="U42" s="963" t="s">
        <v>57</v>
      </c>
      <c r="V42" s="963" t="s">
        <v>163</v>
      </c>
      <c r="W42" s="979" t="s">
        <v>163</v>
      </c>
    </row>
    <row r="43" spans="1:23" ht="14.1" customHeight="1">
      <c r="A43" s="370" t="s">
        <v>271</v>
      </c>
      <c r="B43" s="976">
        <v>10788</v>
      </c>
      <c r="C43" s="976">
        <v>11436</v>
      </c>
      <c r="D43" s="976">
        <v>11250</v>
      </c>
      <c r="E43" s="963">
        <v>12203</v>
      </c>
      <c r="F43" s="963">
        <v>12921</v>
      </c>
      <c r="G43" s="963">
        <v>14256</v>
      </c>
      <c r="H43" s="963">
        <v>14730</v>
      </c>
      <c r="I43" s="963">
        <v>14074</v>
      </c>
      <c r="J43" s="976">
        <v>13877</v>
      </c>
      <c r="K43" s="963">
        <v>14328</v>
      </c>
      <c r="L43" s="963">
        <v>14167</v>
      </c>
      <c r="M43" s="963">
        <v>14086</v>
      </c>
      <c r="N43" s="963">
        <v>10484</v>
      </c>
      <c r="O43" s="963">
        <v>3989</v>
      </c>
      <c r="P43" s="963">
        <v>10073</v>
      </c>
      <c r="Q43" s="963">
        <v>3552</v>
      </c>
      <c r="R43" s="963">
        <v>10789</v>
      </c>
      <c r="S43" s="963">
        <v>3206</v>
      </c>
      <c r="T43" s="963">
        <v>10479</v>
      </c>
      <c r="U43" s="963">
        <v>2931</v>
      </c>
      <c r="V43" s="963" t="s">
        <v>163</v>
      </c>
      <c r="W43" s="979" t="s">
        <v>163</v>
      </c>
    </row>
    <row r="44" spans="1:23" ht="14.1" customHeight="1">
      <c r="A44" s="370" t="s">
        <v>272</v>
      </c>
      <c r="B44" s="976">
        <v>4</v>
      </c>
      <c r="C44" s="976">
        <v>6</v>
      </c>
      <c r="D44" s="976">
        <v>10</v>
      </c>
      <c r="E44" s="963">
        <v>25</v>
      </c>
      <c r="F44" s="963">
        <v>17</v>
      </c>
      <c r="G44" s="963">
        <v>10</v>
      </c>
      <c r="H44" s="963">
        <v>31</v>
      </c>
      <c r="I44" s="963">
        <v>24</v>
      </c>
      <c r="J44" s="976">
        <v>26</v>
      </c>
      <c r="K44" s="963">
        <v>59</v>
      </c>
      <c r="L44" s="963">
        <v>25</v>
      </c>
      <c r="M44" s="963">
        <v>13</v>
      </c>
      <c r="N44" s="963">
        <v>23</v>
      </c>
      <c r="O44" s="963">
        <v>5</v>
      </c>
      <c r="P44" s="963">
        <v>23</v>
      </c>
      <c r="Q44" s="963">
        <v>2</v>
      </c>
      <c r="R44" s="963">
        <v>34</v>
      </c>
      <c r="S44" s="963" t="s">
        <v>57</v>
      </c>
      <c r="T44" s="963">
        <v>21</v>
      </c>
      <c r="U44" s="963">
        <v>2</v>
      </c>
      <c r="V44" s="963" t="s">
        <v>163</v>
      </c>
      <c r="W44" s="979" t="s">
        <v>163</v>
      </c>
    </row>
    <row r="45" spans="1:23" ht="14.1" customHeight="1">
      <c r="A45" s="370" t="s">
        <v>273</v>
      </c>
      <c r="B45" s="978">
        <v>0</v>
      </c>
      <c r="C45" s="978">
        <v>0</v>
      </c>
      <c r="D45" s="978">
        <v>0</v>
      </c>
      <c r="E45" s="978">
        <v>0</v>
      </c>
      <c r="F45" s="963">
        <v>1</v>
      </c>
      <c r="G45" s="978">
        <v>0</v>
      </c>
      <c r="H45" s="978">
        <v>0</v>
      </c>
      <c r="I45" s="963">
        <v>1</v>
      </c>
      <c r="J45" s="964" t="s">
        <v>57</v>
      </c>
      <c r="K45" s="963">
        <v>1</v>
      </c>
      <c r="L45" s="964" t="s">
        <v>57</v>
      </c>
      <c r="M45" s="964" t="s">
        <v>57</v>
      </c>
      <c r="N45" s="964" t="s">
        <v>57</v>
      </c>
      <c r="O45" s="964" t="s">
        <v>57</v>
      </c>
      <c r="P45" s="964" t="s">
        <v>57</v>
      </c>
      <c r="Q45" s="964" t="s">
        <v>57</v>
      </c>
      <c r="R45" s="963" t="s">
        <v>57</v>
      </c>
      <c r="S45" s="963" t="s">
        <v>57</v>
      </c>
      <c r="T45" s="963" t="s">
        <v>57</v>
      </c>
      <c r="U45" s="963" t="s">
        <v>57</v>
      </c>
      <c r="V45" s="963" t="s">
        <v>163</v>
      </c>
      <c r="W45" s="979" t="s">
        <v>163</v>
      </c>
    </row>
    <row r="46" spans="1:23" ht="14.1" customHeight="1">
      <c r="A46" s="370" t="s">
        <v>274</v>
      </c>
      <c r="B46" s="976">
        <v>105</v>
      </c>
      <c r="C46" s="976">
        <v>63</v>
      </c>
      <c r="D46" s="976">
        <v>65</v>
      </c>
      <c r="E46" s="963">
        <v>68</v>
      </c>
      <c r="F46" s="963">
        <v>122</v>
      </c>
      <c r="G46" s="963">
        <v>117</v>
      </c>
      <c r="H46" s="963">
        <v>143</v>
      </c>
      <c r="I46" s="963">
        <v>156</v>
      </c>
      <c r="J46" s="976">
        <v>125</v>
      </c>
      <c r="K46" s="963">
        <v>130</v>
      </c>
      <c r="L46" s="963">
        <v>129</v>
      </c>
      <c r="M46" s="963">
        <v>171</v>
      </c>
      <c r="N46" s="963">
        <v>113</v>
      </c>
      <c r="O46" s="963">
        <v>21</v>
      </c>
      <c r="P46" s="963">
        <v>108</v>
      </c>
      <c r="Q46" s="963">
        <v>29</v>
      </c>
      <c r="R46" s="963">
        <v>139</v>
      </c>
      <c r="S46" s="963">
        <v>41</v>
      </c>
      <c r="T46" s="963">
        <v>132</v>
      </c>
      <c r="U46" s="963">
        <v>22</v>
      </c>
      <c r="V46" s="963" t="s">
        <v>163</v>
      </c>
      <c r="W46" s="979" t="s">
        <v>163</v>
      </c>
    </row>
    <row r="47" spans="1:23" ht="14.1" customHeight="1">
      <c r="A47" s="370" t="s">
        <v>275</v>
      </c>
      <c r="B47" s="976">
        <v>1447</v>
      </c>
      <c r="C47" s="976">
        <v>1419</v>
      </c>
      <c r="D47" s="976">
        <v>1254</v>
      </c>
      <c r="E47" s="963">
        <v>1267</v>
      </c>
      <c r="F47" s="963">
        <v>1379</v>
      </c>
      <c r="G47" s="963">
        <v>1380</v>
      </c>
      <c r="H47" s="963">
        <v>1465</v>
      </c>
      <c r="I47" s="963">
        <v>1500</v>
      </c>
      <c r="J47" s="976">
        <v>1453</v>
      </c>
      <c r="K47" s="963">
        <v>1325</v>
      </c>
      <c r="L47" s="963">
        <v>2001</v>
      </c>
      <c r="M47" s="963">
        <v>1723</v>
      </c>
      <c r="N47" s="963">
        <v>1325</v>
      </c>
      <c r="O47" s="963">
        <v>322</v>
      </c>
      <c r="P47" s="963">
        <v>1361</v>
      </c>
      <c r="Q47" s="963">
        <v>296</v>
      </c>
      <c r="R47" s="963">
        <v>1382</v>
      </c>
      <c r="S47" s="963">
        <v>260</v>
      </c>
      <c r="T47" s="963">
        <v>1421</v>
      </c>
      <c r="U47" s="963">
        <v>269</v>
      </c>
      <c r="V47" s="963" t="s">
        <v>163</v>
      </c>
      <c r="W47" s="979" t="s">
        <v>163</v>
      </c>
    </row>
    <row r="48" spans="1:23" ht="14.1" customHeight="1">
      <c r="A48" s="370" t="s">
        <v>276</v>
      </c>
      <c r="B48" s="976">
        <v>3</v>
      </c>
      <c r="C48" s="976">
        <v>5</v>
      </c>
      <c r="D48" s="976">
        <v>5</v>
      </c>
      <c r="E48" s="963">
        <v>7</v>
      </c>
      <c r="F48" s="963">
        <v>16</v>
      </c>
      <c r="G48" s="963">
        <v>10</v>
      </c>
      <c r="H48" s="963">
        <v>20</v>
      </c>
      <c r="I48" s="963">
        <v>43</v>
      </c>
      <c r="J48" s="976">
        <v>40</v>
      </c>
      <c r="K48" s="963">
        <v>42</v>
      </c>
      <c r="L48" s="963">
        <v>51</v>
      </c>
      <c r="M48" s="963">
        <v>33</v>
      </c>
      <c r="N48" s="963">
        <v>3</v>
      </c>
      <c r="O48" s="963">
        <v>12</v>
      </c>
      <c r="P48" s="963">
        <v>13</v>
      </c>
      <c r="Q48" s="963">
        <v>6</v>
      </c>
      <c r="R48" s="963">
        <v>14</v>
      </c>
      <c r="S48" s="963">
        <v>6</v>
      </c>
      <c r="T48" s="963">
        <v>6</v>
      </c>
      <c r="U48" s="963">
        <v>1</v>
      </c>
      <c r="V48" s="963" t="s">
        <v>163</v>
      </c>
      <c r="W48" s="979" t="s">
        <v>163</v>
      </c>
    </row>
    <row r="49" spans="1:23" ht="14.1" customHeight="1">
      <c r="A49" s="370" t="s">
        <v>277</v>
      </c>
      <c r="B49" s="976">
        <v>4422</v>
      </c>
      <c r="C49" s="976">
        <v>5148</v>
      </c>
      <c r="D49" s="976">
        <v>5301</v>
      </c>
      <c r="E49" s="963">
        <v>8358</v>
      </c>
      <c r="F49" s="963">
        <v>10562</v>
      </c>
      <c r="G49" s="963">
        <v>13371</v>
      </c>
      <c r="H49" s="963">
        <v>15496</v>
      </c>
      <c r="I49" s="963">
        <v>19006</v>
      </c>
      <c r="J49" s="976">
        <v>22374</v>
      </c>
      <c r="K49" s="963">
        <v>27935</v>
      </c>
      <c r="L49" s="963">
        <v>32127</v>
      </c>
      <c r="M49" s="963">
        <v>37788</v>
      </c>
      <c r="N49" s="963">
        <v>37323</v>
      </c>
      <c r="O49" s="963">
        <v>6962</v>
      </c>
      <c r="P49" s="963">
        <v>47712</v>
      </c>
      <c r="Q49" s="963">
        <v>6666</v>
      </c>
      <c r="R49" s="963">
        <v>56479</v>
      </c>
      <c r="S49" s="963">
        <v>7153</v>
      </c>
      <c r="T49" s="963">
        <v>61083</v>
      </c>
      <c r="U49" s="963">
        <v>7055</v>
      </c>
      <c r="V49" s="963" t="s">
        <v>163</v>
      </c>
      <c r="W49" s="979" t="s">
        <v>163</v>
      </c>
    </row>
    <row r="50" spans="1:23" ht="14.1" customHeight="1">
      <c r="A50" s="370" t="s">
        <v>278</v>
      </c>
      <c r="B50" s="976">
        <v>27</v>
      </c>
      <c r="C50" s="976">
        <v>35</v>
      </c>
      <c r="D50" s="976">
        <v>28</v>
      </c>
      <c r="E50" s="963">
        <v>53</v>
      </c>
      <c r="F50" s="963">
        <v>68</v>
      </c>
      <c r="G50" s="963">
        <v>49</v>
      </c>
      <c r="H50" s="963">
        <v>62</v>
      </c>
      <c r="I50" s="963">
        <v>86</v>
      </c>
      <c r="J50" s="976">
        <v>109</v>
      </c>
      <c r="K50" s="963">
        <v>88</v>
      </c>
      <c r="L50" s="963">
        <v>84</v>
      </c>
      <c r="M50" s="963">
        <v>114</v>
      </c>
      <c r="N50" s="963">
        <v>87</v>
      </c>
      <c r="O50" s="963">
        <v>28</v>
      </c>
      <c r="P50" s="963">
        <v>92</v>
      </c>
      <c r="Q50" s="963">
        <v>31</v>
      </c>
      <c r="R50" s="963">
        <v>100</v>
      </c>
      <c r="S50" s="963">
        <v>26</v>
      </c>
      <c r="T50" s="963">
        <v>84</v>
      </c>
      <c r="U50" s="963">
        <v>22</v>
      </c>
      <c r="V50" s="963" t="s">
        <v>163</v>
      </c>
      <c r="W50" s="979" t="s">
        <v>163</v>
      </c>
    </row>
    <row r="51" spans="1:23" ht="14.1" customHeight="1">
      <c r="A51" s="370" t="s">
        <v>279</v>
      </c>
      <c r="B51" s="976"/>
      <c r="C51" s="976"/>
      <c r="D51" s="976"/>
      <c r="E51" s="963"/>
      <c r="F51" s="963"/>
      <c r="G51" s="963"/>
      <c r="H51" s="963"/>
      <c r="I51" s="963"/>
      <c r="J51" s="964" t="s">
        <v>57</v>
      </c>
      <c r="K51" s="964" t="s">
        <v>57</v>
      </c>
      <c r="L51" s="964" t="s">
        <v>57</v>
      </c>
      <c r="M51" s="963">
        <v>1</v>
      </c>
      <c r="N51" s="964" t="s">
        <v>57</v>
      </c>
      <c r="O51" s="964" t="s">
        <v>57</v>
      </c>
      <c r="P51" s="964" t="s">
        <v>57</v>
      </c>
      <c r="Q51" s="964" t="s">
        <v>57</v>
      </c>
      <c r="R51" s="963" t="s">
        <v>57</v>
      </c>
      <c r="S51" s="963" t="s">
        <v>57</v>
      </c>
      <c r="T51" s="963" t="s">
        <v>57</v>
      </c>
      <c r="U51" s="963" t="s">
        <v>57</v>
      </c>
      <c r="V51" s="963" t="s">
        <v>163</v>
      </c>
      <c r="W51" s="979" t="s">
        <v>163</v>
      </c>
    </row>
    <row r="52" spans="1:23" ht="14.1" customHeight="1">
      <c r="A52" s="370" t="s">
        <v>280</v>
      </c>
      <c r="B52" s="976">
        <v>33</v>
      </c>
      <c r="C52" s="976">
        <v>20</v>
      </c>
      <c r="D52" s="976">
        <v>18</v>
      </c>
      <c r="E52" s="963">
        <v>28</v>
      </c>
      <c r="F52" s="963">
        <v>21</v>
      </c>
      <c r="G52" s="963">
        <v>24</v>
      </c>
      <c r="H52" s="963">
        <v>35</v>
      </c>
      <c r="I52" s="963">
        <v>44</v>
      </c>
      <c r="J52" s="976">
        <v>39</v>
      </c>
      <c r="K52" s="963">
        <v>36</v>
      </c>
      <c r="L52" s="963">
        <v>39</v>
      </c>
      <c r="M52" s="963">
        <v>80</v>
      </c>
      <c r="N52" s="963">
        <v>71</v>
      </c>
      <c r="O52" s="963">
        <v>9</v>
      </c>
      <c r="P52" s="963">
        <v>49</v>
      </c>
      <c r="Q52" s="963">
        <v>10</v>
      </c>
      <c r="R52" s="963">
        <v>56</v>
      </c>
      <c r="S52" s="963">
        <v>18</v>
      </c>
      <c r="T52" s="963">
        <v>70</v>
      </c>
      <c r="U52" s="963">
        <v>17</v>
      </c>
      <c r="V52" s="963" t="s">
        <v>163</v>
      </c>
      <c r="W52" s="979" t="s">
        <v>163</v>
      </c>
    </row>
    <row r="53" spans="1:23" ht="14.1" customHeight="1">
      <c r="A53" s="370" t="s">
        <v>281</v>
      </c>
      <c r="B53" s="978">
        <v>0</v>
      </c>
      <c r="C53" s="978">
        <v>0</v>
      </c>
      <c r="D53" s="978">
        <v>0</v>
      </c>
      <c r="E53" s="978">
        <v>0</v>
      </c>
      <c r="F53" s="978">
        <v>0</v>
      </c>
      <c r="G53" s="978">
        <v>0</v>
      </c>
      <c r="H53" s="978">
        <v>0</v>
      </c>
      <c r="I53" s="963">
        <v>8</v>
      </c>
      <c r="J53" s="976">
        <v>2</v>
      </c>
      <c r="K53" s="964" t="s">
        <v>57</v>
      </c>
      <c r="L53" s="964" t="s">
        <v>57</v>
      </c>
      <c r="M53" s="963">
        <v>1</v>
      </c>
      <c r="N53" s="964" t="s">
        <v>57</v>
      </c>
      <c r="O53" s="964" t="s">
        <v>57</v>
      </c>
      <c r="P53" s="964" t="s">
        <v>57</v>
      </c>
      <c r="Q53" s="964" t="s">
        <v>57</v>
      </c>
      <c r="R53" s="963" t="s">
        <v>57</v>
      </c>
      <c r="S53" s="963" t="s">
        <v>57</v>
      </c>
      <c r="T53" s="963" t="s">
        <v>57</v>
      </c>
      <c r="U53" s="963" t="s">
        <v>57</v>
      </c>
      <c r="V53" s="963" t="s">
        <v>163</v>
      </c>
      <c r="W53" s="979" t="s">
        <v>163</v>
      </c>
    </row>
    <row r="54" spans="1:23" ht="14.1" customHeight="1">
      <c r="A54" s="370" t="s">
        <v>282</v>
      </c>
      <c r="B54" s="976">
        <v>32</v>
      </c>
      <c r="C54" s="976">
        <v>39</v>
      </c>
      <c r="D54" s="976">
        <v>35</v>
      </c>
      <c r="E54" s="963">
        <v>31</v>
      </c>
      <c r="F54" s="963">
        <v>38</v>
      </c>
      <c r="G54" s="963">
        <v>38</v>
      </c>
      <c r="H54" s="963">
        <v>39</v>
      </c>
      <c r="I54" s="963">
        <v>38</v>
      </c>
      <c r="J54" s="976">
        <v>32</v>
      </c>
      <c r="K54" s="963">
        <v>36</v>
      </c>
      <c r="L54" s="963">
        <v>34</v>
      </c>
      <c r="M54" s="963">
        <v>42</v>
      </c>
      <c r="N54" s="963">
        <v>44</v>
      </c>
      <c r="O54" s="963">
        <v>9</v>
      </c>
      <c r="P54" s="963">
        <v>58</v>
      </c>
      <c r="Q54" s="963">
        <v>9</v>
      </c>
      <c r="R54" s="963">
        <v>71</v>
      </c>
      <c r="S54" s="963">
        <v>7</v>
      </c>
      <c r="T54" s="963">
        <v>64</v>
      </c>
      <c r="U54" s="963">
        <v>5</v>
      </c>
      <c r="V54" s="963" t="s">
        <v>163</v>
      </c>
      <c r="W54" s="979" t="s">
        <v>163</v>
      </c>
    </row>
    <row r="55" spans="1:23" ht="14.1" customHeight="1">
      <c r="A55" s="370" t="s">
        <v>283</v>
      </c>
      <c r="B55" s="976">
        <v>16</v>
      </c>
      <c r="C55" s="976">
        <v>38</v>
      </c>
      <c r="D55" s="976">
        <v>23</v>
      </c>
      <c r="E55" s="963">
        <v>26</v>
      </c>
      <c r="F55" s="963">
        <v>19</v>
      </c>
      <c r="G55" s="963">
        <v>18</v>
      </c>
      <c r="H55" s="963">
        <v>18</v>
      </c>
      <c r="I55" s="963">
        <v>23</v>
      </c>
      <c r="J55" s="976">
        <v>17</v>
      </c>
      <c r="K55" s="963">
        <v>18</v>
      </c>
      <c r="L55" s="963">
        <v>16</v>
      </c>
      <c r="M55" s="963">
        <v>10</v>
      </c>
      <c r="N55" s="963">
        <v>12</v>
      </c>
      <c r="O55" s="963">
        <v>1</v>
      </c>
      <c r="P55" s="963">
        <v>6</v>
      </c>
      <c r="Q55" s="963">
        <v>5</v>
      </c>
      <c r="R55" s="963">
        <v>8</v>
      </c>
      <c r="S55" s="963">
        <v>2</v>
      </c>
      <c r="T55" s="963">
        <v>10</v>
      </c>
      <c r="U55" s="963">
        <v>5</v>
      </c>
      <c r="V55" s="963" t="s">
        <v>163</v>
      </c>
      <c r="W55" s="979" t="s">
        <v>163</v>
      </c>
    </row>
    <row r="56" spans="1:23" ht="14.1" customHeight="1">
      <c r="A56" s="370" t="s">
        <v>284</v>
      </c>
      <c r="B56" s="978">
        <v>0</v>
      </c>
      <c r="C56" s="978">
        <v>0</v>
      </c>
      <c r="D56" s="978">
        <v>0</v>
      </c>
      <c r="E56" s="978">
        <v>0</v>
      </c>
      <c r="F56" s="963">
        <v>1</v>
      </c>
      <c r="G56" s="963">
        <v>1</v>
      </c>
      <c r="H56" s="963">
        <v>1</v>
      </c>
      <c r="I56" s="978">
        <v>0</v>
      </c>
      <c r="J56" s="964" t="s">
        <v>57</v>
      </c>
      <c r="K56" s="963">
        <v>1</v>
      </c>
      <c r="L56" s="964" t="s">
        <v>57</v>
      </c>
      <c r="M56" s="964" t="s">
        <v>57</v>
      </c>
      <c r="N56" s="964" t="s">
        <v>57</v>
      </c>
      <c r="O56" s="964" t="s">
        <v>57</v>
      </c>
      <c r="P56" s="964" t="s">
        <v>57</v>
      </c>
      <c r="Q56" s="964" t="s">
        <v>57</v>
      </c>
      <c r="R56" s="963">
        <v>2</v>
      </c>
      <c r="S56" s="963" t="s">
        <v>57</v>
      </c>
      <c r="T56" s="963">
        <v>1</v>
      </c>
      <c r="U56" s="963" t="s">
        <v>57</v>
      </c>
      <c r="V56" s="963" t="s">
        <v>163</v>
      </c>
      <c r="W56" s="979" t="s">
        <v>163</v>
      </c>
    </row>
    <row r="57" spans="1:23" ht="14.1" customHeight="1">
      <c r="A57" s="370" t="s">
        <v>285</v>
      </c>
      <c r="B57" s="976">
        <v>5</v>
      </c>
      <c r="C57" s="976">
        <v>8</v>
      </c>
      <c r="D57" s="976">
        <v>12</v>
      </c>
      <c r="E57" s="963">
        <v>18</v>
      </c>
      <c r="F57" s="963">
        <v>16</v>
      </c>
      <c r="G57" s="963">
        <v>17</v>
      </c>
      <c r="H57" s="963">
        <v>18</v>
      </c>
      <c r="I57" s="963">
        <v>17</v>
      </c>
      <c r="J57" s="976">
        <v>22</v>
      </c>
      <c r="K57" s="963">
        <v>45</v>
      </c>
      <c r="L57" s="963">
        <v>26</v>
      </c>
      <c r="M57" s="963">
        <v>25</v>
      </c>
      <c r="N57" s="963">
        <v>22</v>
      </c>
      <c r="O57" s="963">
        <v>5</v>
      </c>
      <c r="P57" s="963">
        <v>36</v>
      </c>
      <c r="Q57" s="963">
        <v>3</v>
      </c>
      <c r="R57" s="963">
        <v>22</v>
      </c>
      <c r="S57" s="963">
        <v>1</v>
      </c>
      <c r="T57" s="963">
        <v>28</v>
      </c>
      <c r="U57" s="963" t="s">
        <v>57</v>
      </c>
      <c r="V57" s="963" t="s">
        <v>163</v>
      </c>
      <c r="W57" s="979" t="s">
        <v>163</v>
      </c>
    </row>
    <row r="58" spans="1:23" ht="14.1" customHeight="1">
      <c r="A58" s="370" t="s">
        <v>286</v>
      </c>
      <c r="B58" s="976">
        <v>129</v>
      </c>
      <c r="C58" s="976">
        <v>180</v>
      </c>
      <c r="D58" s="976">
        <v>245</v>
      </c>
      <c r="E58" s="963">
        <v>279</v>
      </c>
      <c r="F58" s="963">
        <v>277</v>
      </c>
      <c r="G58" s="963">
        <v>398</v>
      </c>
      <c r="H58" s="963">
        <v>403</v>
      </c>
      <c r="I58" s="963">
        <v>481</v>
      </c>
      <c r="J58" s="976">
        <v>480</v>
      </c>
      <c r="K58" s="963">
        <v>402</v>
      </c>
      <c r="L58" s="963">
        <v>608</v>
      </c>
      <c r="M58" s="963">
        <v>623</v>
      </c>
      <c r="N58" s="963">
        <v>419</v>
      </c>
      <c r="O58" s="963">
        <v>168</v>
      </c>
      <c r="P58" s="963">
        <v>381</v>
      </c>
      <c r="Q58" s="963">
        <v>140</v>
      </c>
      <c r="R58" s="963">
        <v>370</v>
      </c>
      <c r="S58" s="963">
        <v>131</v>
      </c>
      <c r="T58" s="963">
        <v>414</v>
      </c>
      <c r="U58" s="963">
        <v>116</v>
      </c>
      <c r="V58" s="963" t="s">
        <v>163</v>
      </c>
      <c r="W58" s="979" t="s">
        <v>163</v>
      </c>
    </row>
    <row r="59" spans="1:23" ht="14.1" customHeight="1">
      <c r="A59" s="370" t="s">
        <v>287</v>
      </c>
      <c r="B59" s="976">
        <v>1232</v>
      </c>
      <c r="C59" s="976">
        <v>1654</v>
      </c>
      <c r="D59" s="976">
        <v>1783</v>
      </c>
      <c r="E59" s="963">
        <v>1852</v>
      </c>
      <c r="F59" s="963">
        <v>2162</v>
      </c>
      <c r="G59" s="963">
        <v>2323</v>
      </c>
      <c r="H59" s="963">
        <v>2276</v>
      </c>
      <c r="I59" s="963">
        <v>2443</v>
      </c>
      <c r="J59" s="976">
        <v>2383</v>
      </c>
      <c r="K59" s="963">
        <v>2505</v>
      </c>
      <c r="L59" s="963">
        <v>2419</v>
      </c>
      <c r="M59" s="963">
        <v>2455</v>
      </c>
      <c r="N59" s="963">
        <v>1808</v>
      </c>
      <c r="O59" s="963">
        <v>649</v>
      </c>
      <c r="P59" s="963">
        <v>1948</v>
      </c>
      <c r="Q59" s="963">
        <v>598</v>
      </c>
      <c r="R59" s="963">
        <v>2116</v>
      </c>
      <c r="S59" s="963">
        <v>624</v>
      </c>
      <c r="T59" s="963">
        <v>2219</v>
      </c>
      <c r="U59" s="963">
        <v>530</v>
      </c>
      <c r="V59" s="963" t="s">
        <v>163</v>
      </c>
      <c r="W59" s="979" t="s">
        <v>163</v>
      </c>
    </row>
    <row r="60" spans="1:23" ht="14.1" customHeight="1">
      <c r="A60" s="370" t="s">
        <v>288</v>
      </c>
      <c r="B60" s="976">
        <v>7</v>
      </c>
      <c r="C60" s="976">
        <v>9</v>
      </c>
      <c r="D60" s="976">
        <v>5</v>
      </c>
      <c r="E60" s="963">
        <v>7</v>
      </c>
      <c r="F60" s="963">
        <v>8</v>
      </c>
      <c r="G60" s="963">
        <v>7</v>
      </c>
      <c r="H60" s="963">
        <v>8</v>
      </c>
      <c r="I60" s="963">
        <v>7</v>
      </c>
      <c r="J60" s="976">
        <v>4</v>
      </c>
      <c r="K60" s="963">
        <v>6</v>
      </c>
      <c r="L60" s="963">
        <v>9</v>
      </c>
      <c r="M60" s="963">
        <v>8</v>
      </c>
      <c r="N60" s="963">
        <v>5</v>
      </c>
      <c r="O60" s="963">
        <v>2</v>
      </c>
      <c r="P60" s="963">
        <v>12</v>
      </c>
      <c r="Q60" s="963">
        <v>1</v>
      </c>
      <c r="R60" s="963">
        <v>11</v>
      </c>
      <c r="S60" s="963">
        <v>1</v>
      </c>
      <c r="T60" s="963">
        <v>16</v>
      </c>
      <c r="U60" s="963">
        <v>6</v>
      </c>
      <c r="V60" s="963" t="s">
        <v>163</v>
      </c>
      <c r="W60" s="979" t="s">
        <v>163</v>
      </c>
    </row>
    <row r="61" spans="1:23" ht="14.1" customHeight="1">
      <c r="A61" s="370" t="s">
        <v>289</v>
      </c>
      <c r="B61" s="976">
        <v>5</v>
      </c>
      <c r="C61" s="976">
        <v>5</v>
      </c>
      <c r="D61" s="976">
        <v>9</v>
      </c>
      <c r="E61" s="963">
        <v>5</v>
      </c>
      <c r="F61" s="963">
        <v>18</v>
      </c>
      <c r="G61" s="963">
        <v>9</v>
      </c>
      <c r="H61" s="963">
        <v>9</v>
      </c>
      <c r="I61" s="963">
        <v>5</v>
      </c>
      <c r="J61" s="976">
        <v>9</v>
      </c>
      <c r="K61" s="963">
        <v>4</v>
      </c>
      <c r="L61" s="963">
        <v>8</v>
      </c>
      <c r="M61" s="963">
        <v>7</v>
      </c>
      <c r="N61" s="963">
        <v>8</v>
      </c>
      <c r="O61" s="964" t="s">
        <v>57</v>
      </c>
      <c r="P61" s="963">
        <v>6</v>
      </c>
      <c r="Q61" s="963">
        <v>1</v>
      </c>
      <c r="R61" s="963">
        <v>3</v>
      </c>
      <c r="S61" s="963">
        <v>1</v>
      </c>
      <c r="T61" s="963">
        <v>10</v>
      </c>
      <c r="U61" s="963">
        <v>2</v>
      </c>
      <c r="V61" s="963" t="s">
        <v>163</v>
      </c>
      <c r="W61" s="979" t="s">
        <v>163</v>
      </c>
    </row>
    <row r="62" spans="1:23" ht="14.1" customHeight="1">
      <c r="A62" s="370" t="s">
        <v>290</v>
      </c>
      <c r="B62" s="976">
        <v>33</v>
      </c>
      <c r="C62" s="976">
        <v>53</v>
      </c>
      <c r="D62" s="976">
        <v>33</v>
      </c>
      <c r="E62" s="963">
        <v>55</v>
      </c>
      <c r="F62" s="963">
        <v>58</v>
      </c>
      <c r="G62" s="963">
        <v>59</v>
      </c>
      <c r="H62" s="963">
        <v>72</v>
      </c>
      <c r="I62" s="963">
        <v>93</v>
      </c>
      <c r="J62" s="976">
        <v>70</v>
      </c>
      <c r="K62" s="963">
        <v>85</v>
      </c>
      <c r="L62" s="963">
        <v>101</v>
      </c>
      <c r="M62" s="963">
        <v>65</v>
      </c>
      <c r="N62" s="963">
        <v>61</v>
      </c>
      <c r="O62" s="963">
        <v>27</v>
      </c>
      <c r="P62" s="963">
        <v>57</v>
      </c>
      <c r="Q62" s="963">
        <v>24</v>
      </c>
      <c r="R62" s="963">
        <v>54</v>
      </c>
      <c r="S62" s="963">
        <v>18</v>
      </c>
      <c r="T62" s="963">
        <v>44</v>
      </c>
      <c r="U62" s="963">
        <v>17</v>
      </c>
      <c r="V62" s="963" t="s">
        <v>163</v>
      </c>
      <c r="W62" s="979" t="s">
        <v>163</v>
      </c>
    </row>
    <row r="63" spans="1:23" ht="14.1" customHeight="1">
      <c r="A63" s="370" t="s">
        <v>291</v>
      </c>
      <c r="B63" s="976">
        <v>3</v>
      </c>
      <c r="C63" s="978">
        <v>0</v>
      </c>
      <c r="D63" s="976">
        <v>1</v>
      </c>
      <c r="E63" s="963">
        <v>1</v>
      </c>
      <c r="F63" s="963">
        <v>1</v>
      </c>
      <c r="G63" s="963">
        <v>5</v>
      </c>
      <c r="H63" s="963">
        <v>2</v>
      </c>
      <c r="I63" s="963">
        <v>3</v>
      </c>
      <c r="J63" s="976">
        <v>4</v>
      </c>
      <c r="K63" s="963">
        <v>1</v>
      </c>
      <c r="L63" s="963">
        <v>2</v>
      </c>
      <c r="M63" s="963">
        <v>2</v>
      </c>
      <c r="N63" s="963">
        <v>1</v>
      </c>
      <c r="O63" s="964" t="s">
        <v>57</v>
      </c>
      <c r="P63" s="963">
        <v>1</v>
      </c>
      <c r="Q63" s="964" t="s">
        <v>57</v>
      </c>
      <c r="R63" s="963" t="s">
        <v>57</v>
      </c>
      <c r="S63" s="963" t="s">
        <v>57</v>
      </c>
      <c r="T63" s="963" t="s">
        <v>57</v>
      </c>
      <c r="U63" s="963" t="s">
        <v>57</v>
      </c>
      <c r="V63" s="963" t="s">
        <v>163</v>
      </c>
      <c r="W63" s="979" t="s">
        <v>163</v>
      </c>
    </row>
    <row r="64" spans="1:23" ht="14.1" customHeight="1">
      <c r="A64" s="370" t="s">
        <v>292</v>
      </c>
      <c r="B64" s="976"/>
      <c r="C64" s="978"/>
      <c r="D64" s="976"/>
      <c r="E64" s="963"/>
      <c r="F64" s="963"/>
      <c r="G64" s="963"/>
      <c r="H64" s="963">
        <v>0</v>
      </c>
      <c r="I64" s="963">
        <v>0</v>
      </c>
      <c r="J64" s="964" t="s">
        <v>57</v>
      </c>
      <c r="K64" s="963">
        <v>3</v>
      </c>
      <c r="L64" s="963">
        <v>1</v>
      </c>
      <c r="M64" s="963">
        <v>1</v>
      </c>
      <c r="N64" s="964" t="s">
        <v>57</v>
      </c>
      <c r="O64" s="964" t="s">
        <v>57</v>
      </c>
      <c r="P64" s="964" t="s">
        <v>57</v>
      </c>
      <c r="Q64" s="964" t="s">
        <v>57</v>
      </c>
      <c r="R64" s="963" t="s">
        <v>57</v>
      </c>
      <c r="S64" s="963" t="s">
        <v>57</v>
      </c>
      <c r="T64" s="963" t="s">
        <v>57</v>
      </c>
      <c r="U64" s="963" t="s">
        <v>57</v>
      </c>
      <c r="V64" s="963" t="s">
        <v>163</v>
      </c>
      <c r="W64" s="979" t="s">
        <v>163</v>
      </c>
    </row>
    <row r="65" spans="1:23" ht="14.1" customHeight="1">
      <c r="A65" s="370" t="s">
        <v>293</v>
      </c>
      <c r="B65" s="976">
        <v>18</v>
      </c>
      <c r="C65" s="976">
        <v>35</v>
      </c>
      <c r="D65" s="976">
        <v>36</v>
      </c>
      <c r="E65" s="963">
        <v>52</v>
      </c>
      <c r="F65" s="963">
        <v>62</v>
      </c>
      <c r="G65" s="963">
        <v>79</v>
      </c>
      <c r="H65" s="963">
        <v>95</v>
      </c>
      <c r="I65" s="963">
        <v>70</v>
      </c>
      <c r="J65" s="976">
        <v>61</v>
      </c>
      <c r="K65" s="963">
        <v>78</v>
      </c>
      <c r="L65" s="963">
        <v>81</v>
      </c>
      <c r="M65" s="963">
        <v>80</v>
      </c>
      <c r="N65" s="963">
        <v>63</v>
      </c>
      <c r="O65" s="963">
        <v>24</v>
      </c>
      <c r="P65" s="963">
        <v>76</v>
      </c>
      <c r="Q65" s="963">
        <v>6</v>
      </c>
      <c r="R65" s="963">
        <v>93</v>
      </c>
      <c r="S65" s="963">
        <v>10</v>
      </c>
      <c r="T65" s="963">
        <v>96</v>
      </c>
      <c r="U65" s="963">
        <v>13</v>
      </c>
      <c r="V65" s="963" t="s">
        <v>163</v>
      </c>
      <c r="W65" s="979" t="s">
        <v>163</v>
      </c>
    </row>
    <row r="66" spans="1:23" ht="14.1" customHeight="1">
      <c r="A66" s="370" t="s">
        <v>294</v>
      </c>
      <c r="B66" s="978">
        <v>0</v>
      </c>
      <c r="C66" s="978">
        <v>0</v>
      </c>
      <c r="D66" s="978">
        <v>0</v>
      </c>
      <c r="E66" s="978">
        <v>0</v>
      </c>
      <c r="F66" s="978">
        <v>0</v>
      </c>
      <c r="G66" s="978">
        <v>0</v>
      </c>
      <c r="H66" s="978">
        <v>0</v>
      </c>
      <c r="I66" s="963">
        <v>1</v>
      </c>
      <c r="J66" s="964" t="s">
        <v>57</v>
      </c>
      <c r="K66" s="964" t="s">
        <v>57</v>
      </c>
      <c r="L66" s="964" t="s">
        <v>57</v>
      </c>
      <c r="M66" s="964" t="s">
        <v>57</v>
      </c>
      <c r="N66" s="964" t="s">
        <v>57</v>
      </c>
      <c r="O66" s="964" t="s">
        <v>57</v>
      </c>
      <c r="P66" s="964" t="s">
        <v>57</v>
      </c>
      <c r="Q66" s="964" t="s">
        <v>57</v>
      </c>
      <c r="R66" s="963" t="s">
        <v>57</v>
      </c>
      <c r="S66" s="963" t="s">
        <v>57</v>
      </c>
      <c r="T66" s="963" t="s">
        <v>57</v>
      </c>
      <c r="U66" s="963" t="s">
        <v>57</v>
      </c>
      <c r="V66" s="963" t="s">
        <v>163</v>
      </c>
      <c r="W66" s="979" t="s">
        <v>163</v>
      </c>
    </row>
    <row r="67" spans="1:23" ht="14.1" customHeight="1">
      <c r="A67" s="370" t="s">
        <v>295</v>
      </c>
      <c r="B67" s="978">
        <v>1</v>
      </c>
      <c r="C67" s="978">
        <v>0</v>
      </c>
      <c r="D67" s="978">
        <v>0</v>
      </c>
      <c r="E67" s="963">
        <v>1</v>
      </c>
      <c r="F67" s="978">
        <v>0</v>
      </c>
      <c r="G67" s="963">
        <v>1</v>
      </c>
      <c r="H67" s="978">
        <v>0</v>
      </c>
      <c r="I67" s="978">
        <v>0</v>
      </c>
      <c r="J67" s="964" t="s">
        <v>57</v>
      </c>
      <c r="K67" s="964" t="s">
        <v>57</v>
      </c>
      <c r="L67" s="964" t="s">
        <v>57</v>
      </c>
      <c r="M67" s="964" t="s">
        <v>57</v>
      </c>
      <c r="N67" s="964" t="s">
        <v>57</v>
      </c>
      <c r="O67" s="964" t="s">
        <v>57</v>
      </c>
      <c r="P67" s="964" t="s">
        <v>57</v>
      </c>
      <c r="Q67" s="964" t="s">
        <v>57</v>
      </c>
      <c r="R67" s="963" t="s">
        <v>57</v>
      </c>
      <c r="S67" s="963" t="s">
        <v>57</v>
      </c>
      <c r="T67" s="963" t="s">
        <v>57</v>
      </c>
      <c r="U67" s="963" t="s">
        <v>57</v>
      </c>
      <c r="V67" s="963" t="s">
        <v>163</v>
      </c>
      <c r="W67" s="979" t="s">
        <v>163</v>
      </c>
    </row>
    <row r="68" spans="1:23" ht="14.1" customHeight="1">
      <c r="A68" s="370" t="s">
        <v>296</v>
      </c>
      <c r="B68" s="978">
        <v>0</v>
      </c>
      <c r="C68" s="978">
        <v>0</v>
      </c>
      <c r="D68" s="978">
        <v>0</v>
      </c>
      <c r="E68" s="963">
        <v>1</v>
      </c>
      <c r="F68" s="978">
        <v>0</v>
      </c>
      <c r="G68" s="978">
        <v>0</v>
      </c>
      <c r="H68" s="963">
        <v>1</v>
      </c>
      <c r="I68" s="978">
        <v>0</v>
      </c>
      <c r="J68" s="976">
        <v>2</v>
      </c>
      <c r="K68" s="964" t="s">
        <v>57</v>
      </c>
      <c r="L68" s="963">
        <v>1</v>
      </c>
      <c r="M68" s="964" t="s">
        <v>57</v>
      </c>
      <c r="N68" s="963">
        <v>1</v>
      </c>
      <c r="O68" s="964" t="s">
        <v>57</v>
      </c>
      <c r="P68" s="963">
        <v>1</v>
      </c>
      <c r="Q68" s="964" t="s">
        <v>57</v>
      </c>
      <c r="R68" s="963" t="s">
        <v>57</v>
      </c>
      <c r="S68" s="963" t="s">
        <v>57</v>
      </c>
      <c r="T68" s="963" t="s">
        <v>57</v>
      </c>
      <c r="U68" s="963">
        <v>1</v>
      </c>
      <c r="V68" s="963" t="s">
        <v>163</v>
      </c>
      <c r="W68" s="979" t="s">
        <v>163</v>
      </c>
    </row>
    <row r="69" spans="1:23" ht="14.1" customHeight="1">
      <c r="A69" s="370" t="s">
        <v>297</v>
      </c>
      <c r="B69" s="978">
        <v>0</v>
      </c>
      <c r="C69" s="978">
        <v>0</v>
      </c>
      <c r="D69" s="981">
        <v>1</v>
      </c>
      <c r="E69" s="978">
        <v>0</v>
      </c>
      <c r="F69" s="978">
        <v>0</v>
      </c>
      <c r="G69" s="978">
        <v>0</v>
      </c>
      <c r="H69" s="978">
        <v>0</v>
      </c>
      <c r="I69" s="978">
        <v>0</v>
      </c>
      <c r="J69" s="964" t="s">
        <v>57</v>
      </c>
      <c r="K69" s="964" t="s">
        <v>57</v>
      </c>
      <c r="L69" s="964" t="s">
        <v>57</v>
      </c>
      <c r="M69" s="964" t="s">
        <v>57</v>
      </c>
      <c r="N69" s="964" t="s">
        <v>57</v>
      </c>
      <c r="O69" s="964" t="s">
        <v>57</v>
      </c>
      <c r="P69" s="964" t="s">
        <v>57</v>
      </c>
      <c r="Q69" s="964" t="s">
        <v>57</v>
      </c>
      <c r="R69" s="963" t="s">
        <v>57</v>
      </c>
      <c r="S69" s="963" t="s">
        <v>57</v>
      </c>
      <c r="T69" s="963" t="s">
        <v>57</v>
      </c>
      <c r="U69" s="963" t="s">
        <v>57</v>
      </c>
      <c r="V69" s="963" t="s">
        <v>163</v>
      </c>
      <c r="W69" s="979" t="s">
        <v>163</v>
      </c>
    </row>
    <row r="70" spans="1:23" ht="14.1" customHeight="1">
      <c r="A70" s="370" t="s">
        <v>298</v>
      </c>
      <c r="B70" s="976">
        <v>2517</v>
      </c>
      <c r="C70" s="976">
        <v>2782</v>
      </c>
      <c r="D70" s="976">
        <v>2793</v>
      </c>
      <c r="E70" s="963">
        <v>2908</v>
      </c>
      <c r="F70" s="963">
        <v>2574</v>
      </c>
      <c r="G70" s="963">
        <v>2819</v>
      </c>
      <c r="H70" s="963">
        <v>3037</v>
      </c>
      <c r="I70" s="963">
        <v>3167</v>
      </c>
      <c r="J70" s="976">
        <v>3325</v>
      </c>
      <c r="K70" s="963">
        <v>3358</v>
      </c>
      <c r="L70" s="963">
        <v>3081</v>
      </c>
      <c r="M70" s="963">
        <v>2851</v>
      </c>
      <c r="N70" s="963">
        <v>1762</v>
      </c>
      <c r="O70" s="963">
        <v>1027</v>
      </c>
      <c r="P70" s="963">
        <v>1916</v>
      </c>
      <c r="Q70" s="963">
        <v>831</v>
      </c>
      <c r="R70" s="963">
        <v>1961</v>
      </c>
      <c r="S70" s="963">
        <v>694</v>
      </c>
      <c r="T70" s="963">
        <v>1908</v>
      </c>
      <c r="U70" s="963">
        <v>611</v>
      </c>
      <c r="V70" s="963" t="s">
        <v>163</v>
      </c>
      <c r="W70" s="979" t="s">
        <v>163</v>
      </c>
    </row>
    <row r="71" spans="1:23" ht="14.1" customHeight="1">
      <c r="A71" s="370" t="s">
        <v>299</v>
      </c>
      <c r="B71" s="978">
        <v>0</v>
      </c>
      <c r="C71" s="978">
        <v>0</v>
      </c>
      <c r="D71" s="978">
        <v>0</v>
      </c>
      <c r="E71" s="978">
        <v>0</v>
      </c>
      <c r="F71" s="963">
        <v>1</v>
      </c>
      <c r="G71" s="978">
        <v>0</v>
      </c>
      <c r="H71" s="978">
        <v>0</v>
      </c>
      <c r="I71" s="963">
        <v>1</v>
      </c>
      <c r="J71" s="976">
        <v>1</v>
      </c>
      <c r="K71" s="964" t="s">
        <v>57</v>
      </c>
      <c r="L71" s="963">
        <v>1</v>
      </c>
      <c r="M71" s="964" t="s">
        <v>57</v>
      </c>
      <c r="N71" s="964" t="s">
        <v>57</v>
      </c>
      <c r="O71" s="963">
        <v>1</v>
      </c>
      <c r="P71" s="964" t="s">
        <v>57</v>
      </c>
      <c r="Q71" s="964" t="s">
        <v>57</v>
      </c>
      <c r="R71" s="963" t="s">
        <v>57</v>
      </c>
      <c r="S71" s="963" t="s">
        <v>57</v>
      </c>
      <c r="T71" s="963" t="s">
        <v>57</v>
      </c>
      <c r="U71" s="963" t="s">
        <v>57</v>
      </c>
      <c r="V71" s="963" t="s">
        <v>163</v>
      </c>
      <c r="W71" s="979" t="s">
        <v>163</v>
      </c>
    </row>
    <row r="72" spans="1:23" ht="14.1" customHeight="1">
      <c r="A72" s="370" t="s">
        <v>300</v>
      </c>
      <c r="B72" s="976">
        <v>8204</v>
      </c>
      <c r="C72" s="976">
        <v>9281</v>
      </c>
      <c r="D72" s="976">
        <v>9726</v>
      </c>
      <c r="E72" s="963">
        <v>10641</v>
      </c>
      <c r="F72" s="963">
        <v>11436</v>
      </c>
      <c r="G72" s="963">
        <v>11310</v>
      </c>
      <c r="H72" s="963">
        <v>11972</v>
      </c>
      <c r="I72" s="963">
        <v>12423</v>
      </c>
      <c r="J72" s="976">
        <v>12715</v>
      </c>
      <c r="K72" s="963">
        <v>13489</v>
      </c>
      <c r="L72" s="963">
        <v>13552</v>
      </c>
      <c r="M72" s="963">
        <v>13275</v>
      </c>
      <c r="N72" s="963">
        <v>9236</v>
      </c>
      <c r="O72" s="963">
        <v>3505</v>
      </c>
      <c r="P72" s="963">
        <v>9157</v>
      </c>
      <c r="Q72" s="963">
        <v>3328</v>
      </c>
      <c r="R72" s="963">
        <v>9314</v>
      </c>
      <c r="S72" s="963">
        <v>2833</v>
      </c>
      <c r="T72" s="963">
        <v>9694</v>
      </c>
      <c r="U72" s="963">
        <v>2601</v>
      </c>
      <c r="V72" s="963" t="s">
        <v>163</v>
      </c>
      <c r="W72" s="979" t="s">
        <v>163</v>
      </c>
    </row>
    <row r="73" spans="1:23" ht="14.1" customHeight="1">
      <c r="A73" s="370" t="s">
        <v>301</v>
      </c>
      <c r="B73" s="978">
        <v>0</v>
      </c>
      <c r="C73" s="978">
        <v>0</v>
      </c>
      <c r="D73" s="978">
        <v>0</v>
      </c>
      <c r="E73" s="978">
        <v>0</v>
      </c>
      <c r="F73" s="978">
        <v>0</v>
      </c>
      <c r="G73" s="963">
        <v>1</v>
      </c>
      <c r="H73" s="978">
        <v>0</v>
      </c>
      <c r="I73" s="978">
        <v>0</v>
      </c>
      <c r="J73" s="976">
        <v>1</v>
      </c>
      <c r="K73" s="963">
        <v>2</v>
      </c>
      <c r="L73" s="963">
        <v>1</v>
      </c>
      <c r="M73" s="963">
        <v>1</v>
      </c>
      <c r="N73" s="964" t="s">
        <v>57</v>
      </c>
      <c r="O73" s="964" t="s">
        <v>57</v>
      </c>
      <c r="P73" s="964" t="s">
        <v>57</v>
      </c>
      <c r="Q73" s="964" t="s">
        <v>57</v>
      </c>
      <c r="R73" s="963" t="s">
        <v>57</v>
      </c>
      <c r="S73" s="963" t="s">
        <v>57</v>
      </c>
      <c r="T73" s="963" t="s">
        <v>57</v>
      </c>
      <c r="U73" s="963" t="s">
        <v>57</v>
      </c>
      <c r="V73" s="963" t="s">
        <v>163</v>
      </c>
      <c r="W73" s="979" t="s">
        <v>163</v>
      </c>
    </row>
    <row r="74" spans="1:23" ht="14.1" customHeight="1">
      <c r="A74" s="370" t="s">
        <v>302</v>
      </c>
      <c r="B74" s="978"/>
      <c r="C74" s="978"/>
      <c r="D74" s="978"/>
      <c r="E74" s="978"/>
      <c r="F74" s="978"/>
      <c r="G74" s="963"/>
      <c r="H74" s="978"/>
      <c r="I74" s="978"/>
      <c r="J74" s="964" t="s">
        <v>57</v>
      </c>
      <c r="K74" s="964" t="s">
        <v>57</v>
      </c>
      <c r="L74" s="964" t="s">
        <v>57</v>
      </c>
      <c r="M74" s="963">
        <v>1</v>
      </c>
      <c r="N74" s="964" t="s">
        <v>57</v>
      </c>
      <c r="O74" s="964" t="s">
        <v>57</v>
      </c>
      <c r="P74" s="964" t="s">
        <v>57</v>
      </c>
      <c r="Q74" s="964" t="s">
        <v>57</v>
      </c>
      <c r="R74" s="963" t="s">
        <v>57</v>
      </c>
      <c r="S74" s="963" t="s">
        <v>57</v>
      </c>
      <c r="T74" s="963" t="s">
        <v>57</v>
      </c>
      <c r="U74" s="963" t="s">
        <v>57</v>
      </c>
      <c r="V74" s="963" t="s">
        <v>163</v>
      </c>
      <c r="W74" s="979" t="s">
        <v>163</v>
      </c>
    </row>
    <row r="75" spans="1:23" ht="14.1" customHeight="1">
      <c r="A75" s="370" t="s">
        <v>186</v>
      </c>
      <c r="B75" s="976">
        <v>14</v>
      </c>
      <c r="C75" s="976">
        <v>5</v>
      </c>
      <c r="D75" s="976">
        <v>2</v>
      </c>
      <c r="E75" s="963">
        <v>5</v>
      </c>
      <c r="F75" s="963">
        <v>6</v>
      </c>
      <c r="G75" s="963">
        <v>5</v>
      </c>
      <c r="H75" s="963">
        <v>3</v>
      </c>
      <c r="I75" s="963">
        <v>7</v>
      </c>
      <c r="J75" s="976">
        <v>2</v>
      </c>
      <c r="K75" s="963">
        <v>8</v>
      </c>
      <c r="L75" s="963">
        <v>6</v>
      </c>
      <c r="M75" s="963">
        <v>4</v>
      </c>
      <c r="N75" s="963">
        <v>3</v>
      </c>
      <c r="O75" s="964" t="s">
        <v>57</v>
      </c>
      <c r="P75" s="963">
        <v>4</v>
      </c>
      <c r="Q75" s="963">
        <v>1</v>
      </c>
      <c r="R75" s="963">
        <v>3</v>
      </c>
      <c r="S75" s="963">
        <v>1</v>
      </c>
      <c r="T75" s="963">
        <v>4</v>
      </c>
      <c r="U75" s="963" t="s">
        <v>57</v>
      </c>
      <c r="V75" s="963" t="s">
        <v>163</v>
      </c>
      <c r="W75" s="979" t="s">
        <v>163</v>
      </c>
    </row>
    <row r="76" spans="1:23" ht="14.1" customHeight="1">
      <c r="A76" s="370" t="s">
        <v>303</v>
      </c>
      <c r="B76" s="976">
        <v>23535</v>
      </c>
      <c r="C76" s="976">
        <v>26331</v>
      </c>
      <c r="D76" s="976">
        <v>26855</v>
      </c>
      <c r="E76" s="963">
        <v>28157</v>
      </c>
      <c r="F76" s="963">
        <v>29543</v>
      </c>
      <c r="G76" s="963">
        <v>30250</v>
      </c>
      <c r="H76" s="963">
        <v>31531</v>
      </c>
      <c r="I76" s="963">
        <v>31997</v>
      </c>
      <c r="J76" s="976">
        <v>31132</v>
      </c>
      <c r="K76" s="963">
        <v>33254</v>
      </c>
      <c r="L76" s="963">
        <v>32771</v>
      </c>
      <c r="M76" s="963">
        <v>32734</v>
      </c>
      <c r="N76" s="963">
        <v>24097</v>
      </c>
      <c r="O76" s="963">
        <v>8870</v>
      </c>
      <c r="P76" s="963">
        <v>23364</v>
      </c>
      <c r="Q76" s="963">
        <v>8046</v>
      </c>
      <c r="R76" s="963">
        <v>23489</v>
      </c>
      <c r="S76" s="963">
        <v>7203</v>
      </c>
      <c r="T76" s="963">
        <v>23442</v>
      </c>
      <c r="U76" s="963">
        <v>6431</v>
      </c>
      <c r="V76" s="963" t="s">
        <v>163</v>
      </c>
      <c r="W76" s="979" t="s">
        <v>163</v>
      </c>
    </row>
    <row r="77" spans="1:23" ht="14.1" customHeight="1">
      <c r="A77" s="370" t="s">
        <v>304</v>
      </c>
      <c r="B77" s="978">
        <v>3</v>
      </c>
      <c r="C77" s="978">
        <v>1</v>
      </c>
      <c r="D77" s="978">
        <v>3</v>
      </c>
      <c r="E77" s="963">
        <v>2</v>
      </c>
      <c r="F77" s="963">
        <v>4</v>
      </c>
      <c r="G77" s="963">
        <v>1</v>
      </c>
      <c r="H77" s="963">
        <v>4</v>
      </c>
      <c r="I77" s="963">
        <v>2</v>
      </c>
      <c r="J77" s="976">
        <v>2</v>
      </c>
      <c r="K77" s="963">
        <v>1</v>
      </c>
      <c r="L77" s="963">
        <v>2</v>
      </c>
      <c r="M77" s="963">
        <v>1</v>
      </c>
      <c r="N77" s="964" t="s">
        <v>57</v>
      </c>
      <c r="O77" s="964" t="s">
        <v>57</v>
      </c>
      <c r="P77" s="964" t="s">
        <v>57</v>
      </c>
      <c r="Q77" s="964" t="s">
        <v>57</v>
      </c>
      <c r="R77" s="963" t="s">
        <v>57</v>
      </c>
      <c r="S77" s="963" t="s">
        <v>57</v>
      </c>
      <c r="T77" s="963">
        <v>2</v>
      </c>
      <c r="U77" s="963" t="s">
        <v>57</v>
      </c>
      <c r="V77" s="963" t="s">
        <v>163</v>
      </c>
      <c r="W77" s="979" t="s">
        <v>163</v>
      </c>
    </row>
    <row r="78" spans="1:23" ht="14.1" customHeight="1">
      <c r="A78" s="370" t="s">
        <v>305</v>
      </c>
      <c r="B78" s="978">
        <v>3</v>
      </c>
      <c r="C78" s="976">
        <v>3</v>
      </c>
      <c r="D78" s="978">
        <v>7</v>
      </c>
      <c r="E78" s="963">
        <v>7</v>
      </c>
      <c r="F78" s="963">
        <v>7</v>
      </c>
      <c r="G78" s="977">
        <v>8</v>
      </c>
      <c r="H78" s="963">
        <v>4</v>
      </c>
      <c r="I78" s="963">
        <v>14</v>
      </c>
      <c r="J78" s="976">
        <v>15</v>
      </c>
      <c r="K78" s="963">
        <v>3</v>
      </c>
      <c r="L78" s="963">
        <v>8</v>
      </c>
      <c r="M78" s="963">
        <v>3</v>
      </c>
      <c r="N78" s="963">
        <v>5</v>
      </c>
      <c r="O78" s="963">
        <v>4</v>
      </c>
      <c r="P78" s="963">
        <v>5</v>
      </c>
      <c r="Q78" s="963">
        <v>1</v>
      </c>
      <c r="R78" s="963">
        <v>1</v>
      </c>
      <c r="S78" s="963">
        <v>2</v>
      </c>
      <c r="T78" s="963">
        <v>3</v>
      </c>
      <c r="U78" s="963">
        <v>1</v>
      </c>
      <c r="V78" s="963" t="s">
        <v>163</v>
      </c>
      <c r="W78" s="979" t="s">
        <v>163</v>
      </c>
    </row>
    <row r="79" spans="1:23" ht="14.1" customHeight="1">
      <c r="A79" s="370" t="s">
        <v>306</v>
      </c>
      <c r="B79" s="976">
        <v>86</v>
      </c>
      <c r="C79" s="976">
        <v>128</v>
      </c>
      <c r="D79" s="976">
        <v>118</v>
      </c>
      <c r="E79" s="963">
        <v>138</v>
      </c>
      <c r="F79" s="963">
        <v>139</v>
      </c>
      <c r="G79" s="963">
        <v>168</v>
      </c>
      <c r="H79" s="963">
        <v>154</v>
      </c>
      <c r="I79" s="963">
        <v>171</v>
      </c>
      <c r="J79" s="976">
        <v>234</v>
      </c>
      <c r="K79" s="963">
        <v>223</v>
      </c>
      <c r="L79" s="963">
        <v>248</v>
      </c>
      <c r="M79" s="963">
        <v>246</v>
      </c>
      <c r="N79" s="963">
        <v>219</v>
      </c>
      <c r="O79" s="963">
        <v>61</v>
      </c>
      <c r="P79" s="963">
        <v>196</v>
      </c>
      <c r="Q79" s="963">
        <v>72</v>
      </c>
      <c r="R79" s="963">
        <v>232</v>
      </c>
      <c r="S79" s="963">
        <v>80</v>
      </c>
      <c r="T79" s="963">
        <v>200</v>
      </c>
      <c r="U79" s="963">
        <v>61</v>
      </c>
      <c r="V79" s="963" t="s">
        <v>163</v>
      </c>
      <c r="W79" s="979" t="s">
        <v>163</v>
      </c>
    </row>
    <row r="80" spans="1:23" ht="14.1" customHeight="1">
      <c r="A80" s="370" t="s">
        <v>307</v>
      </c>
      <c r="B80" s="976">
        <v>3</v>
      </c>
      <c r="C80" s="976">
        <v>4</v>
      </c>
      <c r="D80" s="978">
        <v>0</v>
      </c>
      <c r="E80" s="978">
        <v>0</v>
      </c>
      <c r="F80" s="978">
        <v>0</v>
      </c>
      <c r="G80" s="963">
        <v>1</v>
      </c>
      <c r="H80" s="978">
        <v>0</v>
      </c>
      <c r="I80" s="978">
        <v>0</v>
      </c>
      <c r="J80" s="964" t="s">
        <v>57</v>
      </c>
      <c r="K80" s="964" t="s">
        <v>57</v>
      </c>
      <c r="L80" s="964" t="s">
        <v>57</v>
      </c>
      <c r="M80" s="964" t="s">
        <v>57</v>
      </c>
      <c r="N80" s="964" t="s">
        <v>57</v>
      </c>
      <c r="O80" s="964" t="s">
        <v>57</v>
      </c>
      <c r="P80" s="964" t="s">
        <v>57</v>
      </c>
      <c r="Q80" s="964" t="s">
        <v>57</v>
      </c>
      <c r="R80" s="963" t="s">
        <v>57</v>
      </c>
      <c r="S80" s="963" t="s">
        <v>57</v>
      </c>
      <c r="T80" s="963" t="s">
        <v>57</v>
      </c>
      <c r="U80" s="963" t="s">
        <v>57</v>
      </c>
      <c r="V80" s="963" t="s">
        <v>163</v>
      </c>
      <c r="W80" s="979" t="s">
        <v>163</v>
      </c>
    </row>
    <row r="81" spans="1:23" ht="14.1" customHeight="1">
      <c r="A81" s="370" t="s">
        <v>308</v>
      </c>
      <c r="B81" s="976"/>
      <c r="C81" s="976"/>
      <c r="D81" s="978"/>
      <c r="E81" s="978"/>
      <c r="F81" s="978"/>
      <c r="G81" s="963"/>
      <c r="H81" s="978"/>
      <c r="I81" s="978"/>
      <c r="J81" s="964" t="s">
        <v>57</v>
      </c>
      <c r="K81" s="964" t="s">
        <v>57</v>
      </c>
      <c r="L81" s="964" t="s">
        <v>57</v>
      </c>
      <c r="M81" s="963">
        <v>1</v>
      </c>
      <c r="N81" s="964" t="s">
        <v>57</v>
      </c>
      <c r="O81" s="964" t="s">
        <v>57</v>
      </c>
      <c r="P81" s="964" t="s">
        <v>57</v>
      </c>
      <c r="Q81" s="964" t="s">
        <v>57</v>
      </c>
      <c r="R81" s="963">
        <v>1</v>
      </c>
      <c r="S81" s="963" t="s">
        <v>57</v>
      </c>
      <c r="T81" s="963" t="s">
        <v>57</v>
      </c>
      <c r="U81" s="963" t="s">
        <v>57</v>
      </c>
      <c r="V81" s="963" t="s">
        <v>163</v>
      </c>
      <c r="W81" s="979" t="s">
        <v>163</v>
      </c>
    </row>
    <row r="82" spans="1:23" ht="14.1" customHeight="1">
      <c r="A82" s="370" t="s">
        <v>309</v>
      </c>
      <c r="B82" s="978">
        <v>0</v>
      </c>
      <c r="C82" s="978">
        <v>0</v>
      </c>
      <c r="D82" s="978">
        <v>0</v>
      </c>
      <c r="E82" s="978">
        <v>0</v>
      </c>
      <c r="F82" s="978">
        <v>0</v>
      </c>
      <c r="G82" s="978">
        <v>0</v>
      </c>
      <c r="H82" s="978">
        <v>0</v>
      </c>
      <c r="I82" s="963">
        <v>2</v>
      </c>
      <c r="J82" s="964" t="s">
        <v>57</v>
      </c>
      <c r="K82" s="963">
        <v>1</v>
      </c>
      <c r="L82" s="964" t="s">
        <v>57</v>
      </c>
      <c r="M82" s="964" t="s">
        <v>57</v>
      </c>
      <c r="N82" s="964" t="s">
        <v>57</v>
      </c>
      <c r="O82" s="964" t="s">
        <v>57</v>
      </c>
      <c r="P82" s="964" t="s">
        <v>57</v>
      </c>
      <c r="Q82" s="964" t="s">
        <v>57</v>
      </c>
      <c r="R82" s="963" t="s">
        <v>57</v>
      </c>
      <c r="S82" s="963" t="s">
        <v>57</v>
      </c>
      <c r="T82" s="963" t="s">
        <v>57</v>
      </c>
      <c r="U82" s="963" t="s">
        <v>57</v>
      </c>
      <c r="V82" s="963" t="s">
        <v>163</v>
      </c>
      <c r="W82" s="979" t="s">
        <v>163</v>
      </c>
    </row>
    <row r="83" spans="1:23" ht="14.1" customHeight="1">
      <c r="A83" s="370" t="s">
        <v>310</v>
      </c>
      <c r="B83" s="978">
        <v>3</v>
      </c>
      <c r="C83" s="976">
        <v>2</v>
      </c>
      <c r="D83" s="978">
        <v>2</v>
      </c>
      <c r="E83" s="963">
        <v>8</v>
      </c>
      <c r="F83" s="963">
        <v>2</v>
      </c>
      <c r="G83" s="963">
        <v>2</v>
      </c>
      <c r="H83" s="963">
        <v>5</v>
      </c>
      <c r="I83" s="963">
        <v>2</v>
      </c>
      <c r="J83" s="976">
        <v>5</v>
      </c>
      <c r="K83" s="964" t="s">
        <v>57</v>
      </c>
      <c r="L83" s="963">
        <v>9</v>
      </c>
      <c r="M83" s="963">
        <v>13</v>
      </c>
      <c r="N83" s="963">
        <v>5</v>
      </c>
      <c r="O83" s="963">
        <v>2</v>
      </c>
      <c r="P83" s="963">
        <v>12</v>
      </c>
      <c r="Q83" s="963">
        <v>1</v>
      </c>
      <c r="R83" s="963">
        <v>5</v>
      </c>
      <c r="S83" s="963" t="s">
        <v>57</v>
      </c>
      <c r="T83" s="963">
        <v>5</v>
      </c>
      <c r="U83" s="963">
        <v>1</v>
      </c>
      <c r="V83" s="963" t="s">
        <v>163</v>
      </c>
      <c r="W83" s="979" t="s">
        <v>163</v>
      </c>
    </row>
    <row r="84" spans="1:23" ht="14.1" customHeight="1">
      <c r="A84" s="370" t="s">
        <v>311</v>
      </c>
      <c r="B84" s="978">
        <v>0</v>
      </c>
      <c r="C84" s="978">
        <v>0</v>
      </c>
      <c r="D84" s="978">
        <v>0</v>
      </c>
      <c r="E84" s="978">
        <v>0</v>
      </c>
      <c r="F84" s="963">
        <v>1</v>
      </c>
      <c r="G84" s="963">
        <v>5</v>
      </c>
      <c r="H84" s="963">
        <v>4</v>
      </c>
      <c r="I84" s="963">
        <v>1</v>
      </c>
      <c r="J84" s="976">
        <v>4</v>
      </c>
      <c r="K84" s="963">
        <v>4</v>
      </c>
      <c r="L84" s="964" t="s">
        <v>57</v>
      </c>
      <c r="M84" s="963">
        <v>2</v>
      </c>
      <c r="N84" s="963">
        <v>2</v>
      </c>
      <c r="O84" s="964" t="s">
        <v>57</v>
      </c>
      <c r="P84" s="963">
        <v>2</v>
      </c>
      <c r="Q84" s="964" t="s">
        <v>57</v>
      </c>
      <c r="R84" s="963" t="s">
        <v>57</v>
      </c>
      <c r="S84" s="963">
        <v>1</v>
      </c>
      <c r="T84" s="963">
        <v>1</v>
      </c>
      <c r="U84" s="963">
        <v>1</v>
      </c>
      <c r="V84" s="963" t="s">
        <v>163</v>
      </c>
      <c r="W84" s="979" t="s">
        <v>163</v>
      </c>
    </row>
    <row r="85" spans="1:23" ht="14.1" customHeight="1">
      <c r="A85" s="370" t="s">
        <v>312</v>
      </c>
      <c r="B85" s="978">
        <v>0</v>
      </c>
      <c r="C85" s="978">
        <v>0</v>
      </c>
      <c r="D85" s="981">
        <v>1</v>
      </c>
      <c r="E85" s="978">
        <v>0</v>
      </c>
      <c r="F85" s="978">
        <v>0</v>
      </c>
      <c r="G85" s="963">
        <v>1</v>
      </c>
      <c r="H85" s="978">
        <v>0</v>
      </c>
      <c r="I85" s="978">
        <v>0</v>
      </c>
      <c r="J85" s="964" t="s">
        <v>57</v>
      </c>
      <c r="K85" s="963">
        <v>1</v>
      </c>
      <c r="L85" s="964" t="s">
        <v>57</v>
      </c>
      <c r="M85" s="964" t="s">
        <v>57</v>
      </c>
      <c r="N85" s="963">
        <v>1</v>
      </c>
      <c r="O85" s="963">
        <v>1</v>
      </c>
      <c r="P85" s="964" t="s">
        <v>57</v>
      </c>
      <c r="Q85" s="964" t="s">
        <v>57</v>
      </c>
      <c r="R85" s="963" t="s">
        <v>57</v>
      </c>
      <c r="S85" s="963" t="s">
        <v>57</v>
      </c>
      <c r="T85" s="963" t="s">
        <v>57</v>
      </c>
      <c r="U85" s="963" t="s">
        <v>57</v>
      </c>
      <c r="V85" s="963" t="s">
        <v>163</v>
      </c>
      <c r="W85" s="979" t="s">
        <v>163</v>
      </c>
    </row>
    <row r="86" spans="1:23" ht="14.1" customHeight="1">
      <c r="A86" s="370" t="s">
        <v>313</v>
      </c>
      <c r="B86" s="981"/>
      <c r="C86" s="981"/>
      <c r="D86" s="981"/>
      <c r="E86" s="963"/>
      <c r="F86" s="963"/>
      <c r="G86" s="963"/>
      <c r="H86" s="963"/>
      <c r="I86" s="963"/>
      <c r="J86" s="982">
        <v>1</v>
      </c>
      <c r="K86" s="964" t="s">
        <v>57</v>
      </c>
      <c r="L86" s="964" t="s">
        <v>57</v>
      </c>
      <c r="M86" s="964" t="s">
        <v>57</v>
      </c>
      <c r="N86" s="964" t="s">
        <v>57</v>
      </c>
      <c r="O86" s="964" t="s">
        <v>57</v>
      </c>
      <c r="P86" s="964" t="s">
        <v>57</v>
      </c>
      <c r="Q86" s="964" t="s">
        <v>57</v>
      </c>
      <c r="R86" s="963" t="s">
        <v>57</v>
      </c>
      <c r="S86" s="963" t="s">
        <v>57</v>
      </c>
      <c r="T86" s="963">
        <v>1</v>
      </c>
      <c r="U86" s="963" t="s">
        <v>57</v>
      </c>
      <c r="V86" s="963" t="s">
        <v>163</v>
      </c>
      <c r="W86" s="979" t="s">
        <v>163</v>
      </c>
    </row>
    <row r="87" spans="1:23" ht="14.1" customHeight="1">
      <c r="A87" s="370" t="s">
        <v>314</v>
      </c>
      <c r="B87" s="978">
        <v>1</v>
      </c>
      <c r="C87" s="978">
        <v>0</v>
      </c>
      <c r="D87" s="978">
        <v>0</v>
      </c>
      <c r="E87" s="963">
        <v>1</v>
      </c>
      <c r="F87" s="963">
        <v>1</v>
      </c>
      <c r="G87" s="978">
        <v>0</v>
      </c>
      <c r="H87" s="978">
        <v>0</v>
      </c>
      <c r="I87" s="978">
        <v>0</v>
      </c>
      <c r="J87" s="964" t="s">
        <v>57</v>
      </c>
      <c r="K87" s="964" t="s">
        <v>57</v>
      </c>
      <c r="L87" s="964" t="s">
        <v>57</v>
      </c>
      <c r="M87" s="964" t="s">
        <v>57</v>
      </c>
      <c r="N87" s="964" t="s">
        <v>57</v>
      </c>
      <c r="O87" s="964" t="s">
        <v>57</v>
      </c>
      <c r="P87" s="964" t="s">
        <v>57</v>
      </c>
      <c r="Q87" s="964" t="s">
        <v>57</v>
      </c>
      <c r="R87" s="963" t="s">
        <v>57</v>
      </c>
      <c r="S87" s="963" t="s">
        <v>57</v>
      </c>
      <c r="T87" s="963" t="s">
        <v>57</v>
      </c>
      <c r="U87" s="963" t="s">
        <v>57</v>
      </c>
      <c r="V87" s="963" t="s">
        <v>163</v>
      </c>
      <c r="W87" s="979" t="s">
        <v>163</v>
      </c>
    </row>
    <row r="88" spans="1:23" ht="14.1" customHeight="1">
      <c r="A88" s="370" t="s">
        <v>315</v>
      </c>
      <c r="B88" s="976">
        <v>1</v>
      </c>
      <c r="C88" s="976">
        <v>1</v>
      </c>
      <c r="D88" s="976">
        <v>1</v>
      </c>
      <c r="E88" s="963">
        <v>1</v>
      </c>
      <c r="F88" s="963">
        <v>1</v>
      </c>
      <c r="G88" s="978">
        <v>0</v>
      </c>
      <c r="H88" s="963">
        <v>1</v>
      </c>
      <c r="I88" s="963">
        <v>2</v>
      </c>
      <c r="J88" s="976">
        <v>2</v>
      </c>
      <c r="K88" s="964" t="s">
        <v>57</v>
      </c>
      <c r="L88" s="964" t="s">
        <v>57</v>
      </c>
      <c r="M88" s="964" t="s">
        <v>57</v>
      </c>
      <c r="N88" s="963">
        <v>1</v>
      </c>
      <c r="O88" s="963">
        <v>1</v>
      </c>
      <c r="P88" s="964" t="s">
        <v>57</v>
      </c>
      <c r="Q88" s="964" t="s">
        <v>57</v>
      </c>
      <c r="R88" s="963">
        <v>1</v>
      </c>
      <c r="S88" s="963" t="s">
        <v>57</v>
      </c>
      <c r="T88" s="963">
        <v>3</v>
      </c>
      <c r="U88" s="963" t="s">
        <v>57</v>
      </c>
      <c r="V88" s="963" t="s">
        <v>163</v>
      </c>
      <c r="W88" s="979" t="s">
        <v>163</v>
      </c>
    </row>
    <row r="89" spans="1:23" ht="14.1" customHeight="1">
      <c r="A89" s="370" t="s">
        <v>316</v>
      </c>
      <c r="B89" s="976">
        <v>193</v>
      </c>
      <c r="C89" s="976">
        <v>203</v>
      </c>
      <c r="D89" s="976">
        <v>234</v>
      </c>
      <c r="E89" s="963">
        <v>251</v>
      </c>
      <c r="F89" s="963">
        <v>245</v>
      </c>
      <c r="G89" s="963">
        <v>285</v>
      </c>
      <c r="H89" s="963">
        <v>303</v>
      </c>
      <c r="I89" s="963">
        <v>327</v>
      </c>
      <c r="J89" s="976">
        <v>302</v>
      </c>
      <c r="K89" s="963">
        <v>304</v>
      </c>
      <c r="L89" s="963">
        <v>296</v>
      </c>
      <c r="M89" s="963">
        <v>237</v>
      </c>
      <c r="N89" s="963">
        <v>239</v>
      </c>
      <c r="O89" s="963">
        <v>76</v>
      </c>
      <c r="P89" s="963">
        <v>225</v>
      </c>
      <c r="Q89" s="963">
        <v>67</v>
      </c>
      <c r="R89" s="963">
        <v>293</v>
      </c>
      <c r="S89" s="963">
        <v>63</v>
      </c>
      <c r="T89" s="963">
        <v>236</v>
      </c>
      <c r="U89" s="963">
        <v>60</v>
      </c>
      <c r="V89" s="963" t="s">
        <v>163</v>
      </c>
      <c r="W89" s="979" t="s">
        <v>163</v>
      </c>
    </row>
    <row r="90" spans="1:23" ht="14.1" customHeight="1">
      <c r="A90" s="370" t="s">
        <v>317</v>
      </c>
      <c r="B90" s="976">
        <v>37</v>
      </c>
      <c r="C90" s="976">
        <v>41</v>
      </c>
      <c r="D90" s="976">
        <v>49</v>
      </c>
      <c r="E90" s="963">
        <v>52</v>
      </c>
      <c r="F90" s="963">
        <v>63</v>
      </c>
      <c r="G90" s="963">
        <v>80</v>
      </c>
      <c r="H90" s="963">
        <v>79</v>
      </c>
      <c r="I90" s="963">
        <v>105</v>
      </c>
      <c r="J90" s="976">
        <v>103</v>
      </c>
      <c r="K90" s="963">
        <v>88</v>
      </c>
      <c r="L90" s="963">
        <v>93</v>
      </c>
      <c r="M90" s="963">
        <v>99</v>
      </c>
      <c r="N90" s="963">
        <v>66</v>
      </c>
      <c r="O90" s="963">
        <v>19</v>
      </c>
      <c r="P90" s="963">
        <v>65</v>
      </c>
      <c r="Q90" s="963">
        <v>19</v>
      </c>
      <c r="R90" s="963">
        <v>59</v>
      </c>
      <c r="S90" s="963">
        <v>29</v>
      </c>
      <c r="T90" s="963">
        <v>77</v>
      </c>
      <c r="U90" s="963">
        <v>19</v>
      </c>
      <c r="V90" s="963" t="s">
        <v>163</v>
      </c>
      <c r="W90" s="979" t="s">
        <v>163</v>
      </c>
    </row>
    <row r="91" spans="1:23" ht="14.1" customHeight="1">
      <c r="A91" s="370" t="s">
        <v>318</v>
      </c>
      <c r="B91" s="976">
        <v>2280</v>
      </c>
      <c r="C91" s="976">
        <v>2869</v>
      </c>
      <c r="D91" s="976">
        <v>2878</v>
      </c>
      <c r="E91" s="963">
        <v>3696</v>
      </c>
      <c r="F91" s="963">
        <v>4482</v>
      </c>
      <c r="G91" s="963">
        <v>5515</v>
      </c>
      <c r="H91" s="963">
        <v>6411</v>
      </c>
      <c r="I91" s="963">
        <v>7082</v>
      </c>
      <c r="J91" s="976">
        <v>7835</v>
      </c>
      <c r="K91" s="963">
        <v>7676</v>
      </c>
      <c r="L91" s="963">
        <v>9115</v>
      </c>
      <c r="M91" s="963">
        <v>9809</v>
      </c>
      <c r="N91" s="963">
        <v>7678</v>
      </c>
      <c r="O91" s="963">
        <v>3181</v>
      </c>
      <c r="P91" s="963">
        <v>7925</v>
      </c>
      <c r="Q91" s="963">
        <v>3101</v>
      </c>
      <c r="R91" s="963">
        <v>9342</v>
      </c>
      <c r="S91" s="963">
        <v>2949</v>
      </c>
      <c r="T91" s="963">
        <v>9902</v>
      </c>
      <c r="U91" s="963">
        <v>2810</v>
      </c>
      <c r="V91" s="963" t="s">
        <v>163</v>
      </c>
      <c r="W91" s="979" t="s">
        <v>163</v>
      </c>
    </row>
    <row r="92" spans="1:23" ht="14.1" customHeight="1">
      <c r="A92" s="370" t="s">
        <v>319</v>
      </c>
      <c r="B92" s="976">
        <v>37</v>
      </c>
      <c r="C92" s="976">
        <v>25</v>
      </c>
      <c r="D92" s="976">
        <v>19</v>
      </c>
      <c r="E92" s="963">
        <v>27</v>
      </c>
      <c r="F92" s="963">
        <v>21</v>
      </c>
      <c r="G92" s="963">
        <v>29</v>
      </c>
      <c r="H92" s="963">
        <v>43</v>
      </c>
      <c r="I92" s="963">
        <v>41</v>
      </c>
      <c r="J92" s="976">
        <v>49</v>
      </c>
      <c r="K92" s="963">
        <v>35</v>
      </c>
      <c r="L92" s="963">
        <v>38</v>
      </c>
      <c r="M92" s="963">
        <v>27</v>
      </c>
      <c r="N92" s="963">
        <v>22</v>
      </c>
      <c r="O92" s="963">
        <v>12</v>
      </c>
      <c r="P92" s="963">
        <v>31</v>
      </c>
      <c r="Q92" s="963">
        <v>9</v>
      </c>
      <c r="R92" s="963">
        <v>37</v>
      </c>
      <c r="S92" s="963">
        <v>2</v>
      </c>
      <c r="T92" s="963">
        <v>16</v>
      </c>
      <c r="U92" s="963">
        <v>2</v>
      </c>
      <c r="V92" s="963" t="s">
        <v>163</v>
      </c>
      <c r="W92" s="979" t="s">
        <v>163</v>
      </c>
    </row>
    <row r="93" spans="1:23" ht="14.1" customHeight="1">
      <c r="A93" s="370" t="s">
        <v>320</v>
      </c>
      <c r="B93" s="976">
        <v>18</v>
      </c>
      <c r="C93" s="976">
        <v>28</v>
      </c>
      <c r="D93" s="976">
        <v>29</v>
      </c>
      <c r="E93" s="963">
        <v>67</v>
      </c>
      <c r="F93" s="963">
        <v>87</v>
      </c>
      <c r="G93" s="963">
        <v>69</v>
      </c>
      <c r="H93" s="963">
        <v>39</v>
      </c>
      <c r="I93" s="963">
        <v>58</v>
      </c>
      <c r="J93" s="976">
        <v>64</v>
      </c>
      <c r="K93" s="963">
        <v>78</v>
      </c>
      <c r="L93" s="963">
        <v>157</v>
      </c>
      <c r="M93" s="963">
        <v>172</v>
      </c>
      <c r="N93" s="963">
        <v>88</v>
      </c>
      <c r="O93" s="963">
        <v>13</v>
      </c>
      <c r="P93" s="963">
        <v>82</v>
      </c>
      <c r="Q93" s="963">
        <v>16</v>
      </c>
      <c r="R93" s="963">
        <v>106</v>
      </c>
      <c r="S93" s="963">
        <v>15</v>
      </c>
      <c r="T93" s="963">
        <v>76</v>
      </c>
      <c r="U93" s="963">
        <v>7</v>
      </c>
      <c r="V93" s="963" t="s">
        <v>163</v>
      </c>
      <c r="W93" s="979" t="s">
        <v>163</v>
      </c>
    </row>
    <row r="94" spans="1:23" ht="14.1" customHeight="1">
      <c r="A94" s="370" t="s">
        <v>321</v>
      </c>
      <c r="B94" s="978">
        <v>0</v>
      </c>
      <c r="C94" s="978">
        <v>1</v>
      </c>
      <c r="D94" s="978">
        <v>1</v>
      </c>
      <c r="E94" s="978">
        <v>0</v>
      </c>
      <c r="F94" s="978">
        <v>0</v>
      </c>
      <c r="G94" s="963">
        <v>3</v>
      </c>
      <c r="H94" s="963">
        <v>1</v>
      </c>
      <c r="I94" s="963">
        <v>3</v>
      </c>
      <c r="J94" s="976">
        <v>2</v>
      </c>
      <c r="K94" s="963">
        <v>1</v>
      </c>
      <c r="L94" s="964" t="s">
        <v>57</v>
      </c>
      <c r="M94" s="963">
        <v>4</v>
      </c>
      <c r="N94" s="963">
        <v>2</v>
      </c>
      <c r="O94" s="963">
        <v>1</v>
      </c>
      <c r="P94" s="963">
        <v>7</v>
      </c>
      <c r="Q94" s="963" t="s">
        <v>163</v>
      </c>
      <c r="R94" s="963">
        <v>1</v>
      </c>
      <c r="S94" s="963" t="s">
        <v>57</v>
      </c>
      <c r="T94" s="963">
        <v>3</v>
      </c>
      <c r="U94" s="963">
        <v>1</v>
      </c>
      <c r="V94" s="963" t="s">
        <v>163</v>
      </c>
      <c r="W94" s="979" t="s">
        <v>163</v>
      </c>
    </row>
    <row r="95" spans="1:23" ht="14.1" customHeight="1">
      <c r="A95" s="370" t="s">
        <v>322</v>
      </c>
      <c r="B95" s="976">
        <v>561</v>
      </c>
      <c r="C95" s="976">
        <v>740</v>
      </c>
      <c r="D95" s="976">
        <v>711</v>
      </c>
      <c r="E95" s="963">
        <v>785</v>
      </c>
      <c r="F95" s="963">
        <v>901</v>
      </c>
      <c r="G95" s="963">
        <v>913</v>
      </c>
      <c r="H95" s="963">
        <v>1088</v>
      </c>
      <c r="I95" s="963">
        <v>1087</v>
      </c>
      <c r="J95" s="976">
        <v>1245</v>
      </c>
      <c r="K95" s="963">
        <v>1408</v>
      </c>
      <c r="L95" s="963">
        <v>1487</v>
      </c>
      <c r="M95" s="963">
        <v>1612</v>
      </c>
      <c r="N95" s="963">
        <v>1118</v>
      </c>
      <c r="O95" s="963">
        <v>532</v>
      </c>
      <c r="P95" s="963">
        <v>1271</v>
      </c>
      <c r="Q95" s="963">
        <v>564</v>
      </c>
      <c r="R95" s="963">
        <v>1226</v>
      </c>
      <c r="S95" s="963">
        <v>459</v>
      </c>
      <c r="T95" s="963">
        <v>1390</v>
      </c>
      <c r="U95" s="963">
        <v>435</v>
      </c>
      <c r="V95" s="963" t="s">
        <v>163</v>
      </c>
      <c r="W95" s="979" t="s">
        <v>163</v>
      </c>
    </row>
    <row r="96" spans="1:23" ht="14.1" customHeight="1">
      <c r="A96" s="370" t="s">
        <v>323</v>
      </c>
      <c r="B96" s="978">
        <v>0</v>
      </c>
      <c r="C96" s="978">
        <v>0</v>
      </c>
      <c r="D96" s="978">
        <v>0</v>
      </c>
      <c r="E96" s="963">
        <v>2</v>
      </c>
      <c r="F96" s="963">
        <v>4</v>
      </c>
      <c r="G96" s="963">
        <v>9</v>
      </c>
      <c r="H96" s="963">
        <v>21</v>
      </c>
      <c r="I96" s="963">
        <v>22</v>
      </c>
      <c r="J96" s="976">
        <v>12</v>
      </c>
      <c r="K96" s="963">
        <v>5</v>
      </c>
      <c r="L96" s="963">
        <v>13</v>
      </c>
      <c r="M96" s="963">
        <v>9</v>
      </c>
      <c r="N96" s="963">
        <v>7</v>
      </c>
      <c r="O96" s="963">
        <v>2</v>
      </c>
      <c r="P96" s="963">
        <v>5</v>
      </c>
      <c r="Q96" s="963">
        <v>3</v>
      </c>
      <c r="R96" s="963">
        <v>12</v>
      </c>
      <c r="S96" s="963">
        <v>2</v>
      </c>
      <c r="T96" s="963">
        <v>12</v>
      </c>
      <c r="U96" s="963">
        <v>1</v>
      </c>
      <c r="V96" s="963" t="s">
        <v>163</v>
      </c>
      <c r="W96" s="979" t="s">
        <v>163</v>
      </c>
    </row>
    <row r="97" spans="1:23" ht="14.1" customHeight="1">
      <c r="A97" s="370" t="s">
        <v>324</v>
      </c>
      <c r="B97" s="976">
        <v>4114</v>
      </c>
      <c r="C97" s="976">
        <v>4916</v>
      </c>
      <c r="D97" s="976">
        <v>4772</v>
      </c>
      <c r="E97" s="963">
        <v>5119</v>
      </c>
      <c r="F97" s="963">
        <v>5666</v>
      </c>
      <c r="G97" s="963">
        <v>6414</v>
      </c>
      <c r="H97" s="963">
        <v>7320</v>
      </c>
      <c r="I97" s="963">
        <v>7543</v>
      </c>
      <c r="J97" s="976">
        <v>7876</v>
      </c>
      <c r="K97" s="963">
        <v>8251</v>
      </c>
      <c r="L97" s="963">
        <v>8664</v>
      </c>
      <c r="M97" s="963">
        <v>8312</v>
      </c>
      <c r="N97" s="963">
        <v>6170</v>
      </c>
      <c r="O97" s="963">
        <v>2533</v>
      </c>
      <c r="P97" s="963">
        <v>6415</v>
      </c>
      <c r="Q97" s="963">
        <v>2302</v>
      </c>
      <c r="R97" s="963">
        <v>6999</v>
      </c>
      <c r="S97" s="963">
        <v>2219</v>
      </c>
      <c r="T97" s="963">
        <v>7159</v>
      </c>
      <c r="U97" s="963">
        <v>1986</v>
      </c>
      <c r="V97" s="963" t="s">
        <v>163</v>
      </c>
      <c r="W97" s="979" t="s">
        <v>163</v>
      </c>
    </row>
    <row r="98" spans="1:23" ht="14.1" customHeight="1">
      <c r="A98" s="370" t="s">
        <v>325</v>
      </c>
      <c r="B98" s="976">
        <v>3832</v>
      </c>
      <c r="C98" s="976">
        <v>4273</v>
      </c>
      <c r="D98" s="976">
        <v>4460</v>
      </c>
      <c r="E98" s="963">
        <v>4576</v>
      </c>
      <c r="F98" s="963">
        <v>4947</v>
      </c>
      <c r="G98" s="963">
        <v>5086</v>
      </c>
      <c r="H98" s="963">
        <v>5139</v>
      </c>
      <c r="I98" s="963">
        <v>5374</v>
      </c>
      <c r="J98" s="976">
        <v>5353</v>
      </c>
      <c r="K98" s="963">
        <v>5871</v>
      </c>
      <c r="L98" s="963">
        <v>6165</v>
      </c>
      <c r="M98" s="963">
        <v>6046</v>
      </c>
      <c r="N98" s="963">
        <v>4866</v>
      </c>
      <c r="O98" s="963">
        <v>1361</v>
      </c>
      <c r="P98" s="963">
        <v>4506</v>
      </c>
      <c r="Q98" s="963">
        <v>1294</v>
      </c>
      <c r="R98" s="963">
        <v>4690</v>
      </c>
      <c r="S98" s="963">
        <v>1100</v>
      </c>
      <c r="T98" s="963">
        <v>5027</v>
      </c>
      <c r="U98" s="963">
        <v>930</v>
      </c>
      <c r="V98" s="963" t="s">
        <v>163</v>
      </c>
      <c r="W98" s="979" t="s">
        <v>163</v>
      </c>
    </row>
    <row r="99" spans="1:23" ht="14.1" customHeight="1">
      <c r="A99" s="370" t="s">
        <v>326</v>
      </c>
      <c r="B99" s="976">
        <v>4</v>
      </c>
      <c r="C99" s="976">
        <v>12</v>
      </c>
      <c r="D99" s="976">
        <v>11</v>
      </c>
      <c r="E99" s="963">
        <v>3</v>
      </c>
      <c r="F99" s="963">
        <v>7</v>
      </c>
      <c r="G99" s="963">
        <v>14</v>
      </c>
      <c r="H99" s="963">
        <v>9</v>
      </c>
      <c r="I99" s="963">
        <v>10</v>
      </c>
      <c r="J99" s="976">
        <v>15</v>
      </c>
      <c r="K99" s="963">
        <v>13</v>
      </c>
      <c r="L99" s="963">
        <v>14</v>
      </c>
      <c r="M99" s="963">
        <v>12</v>
      </c>
      <c r="N99" s="963">
        <v>5</v>
      </c>
      <c r="O99" s="963">
        <v>7</v>
      </c>
      <c r="P99" s="963">
        <v>2</v>
      </c>
      <c r="Q99" s="963" t="s">
        <v>163</v>
      </c>
      <c r="R99" s="963">
        <v>6</v>
      </c>
      <c r="S99" s="963">
        <v>1</v>
      </c>
      <c r="T99" s="963">
        <v>1</v>
      </c>
      <c r="U99" s="963" t="s">
        <v>57</v>
      </c>
      <c r="V99" s="963" t="s">
        <v>163</v>
      </c>
      <c r="W99" s="979" t="s">
        <v>163</v>
      </c>
    </row>
    <row r="100" spans="1:23" ht="14.1" customHeight="1">
      <c r="A100" s="370" t="s">
        <v>327</v>
      </c>
      <c r="B100" s="976">
        <v>79725</v>
      </c>
      <c r="C100" s="976">
        <v>84473</v>
      </c>
      <c r="D100" s="976">
        <v>86456</v>
      </c>
      <c r="E100" s="963">
        <v>84842</v>
      </c>
      <c r="F100" s="963">
        <v>88861</v>
      </c>
      <c r="G100" s="963">
        <v>90240</v>
      </c>
      <c r="H100" s="963">
        <v>87369</v>
      </c>
      <c r="I100" s="963">
        <v>89255</v>
      </c>
      <c r="J100" s="976">
        <v>89028</v>
      </c>
      <c r="K100" s="963">
        <v>91383</v>
      </c>
      <c r="L100" s="963">
        <v>89364</v>
      </c>
      <c r="M100" s="963">
        <v>87872</v>
      </c>
      <c r="N100" s="963">
        <v>68471</v>
      </c>
      <c r="O100" s="963">
        <v>21387</v>
      </c>
      <c r="P100" s="963">
        <v>66346</v>
      </c>
      <c r="Q100" s="963">
        <v>18625</v>
      </c>
      <c r="R100" s="963">
        <v>63114</v>
      </c>
      <c r="S100" s="963">
        <v>16810</v>
      </c>
      <c r="T100" s="963">
        <v>65102</v>
      </c>
      <c r="U100" s="963">
        <v>15018</v>
      </c>
      <c r="V100" s="963" t="s">
        <v>163</v>
      </c>
      <c r="W100" s="979" t="s">
        <v>163</v>
      </c>
    </row>
    <row r="101" spans="1:23" ht="14.1" customHeight="1">
      <c r="A101" s="370" t="s">
        <v>328</v>
      </c>
      <c r="B101" s="978">
        <v>0</v>
      </c>
      <c r="C101" s="978">
        <v>0</v>
      </c>
      <c r="D101" s="978">
        <v>0</v>
      </c>
      <c r="E101" s="963">
        <v>9</v>
      </c>
      <c r="F101" s="963">
        <v>9</v>
      </c>
      <c r="G101" s="963">
        <v>5</v>
      </c>
      <c r="H101" s="963">
        <v>13</v>
      </c>
      <c r="I101" s="963">
        <v>11</v>
      </c>
      <c r="J101" s="976">
        <v>11</v>
      </c>
      <c r="K101" s="963">
        <v>9</v>
      </c>
      <c r="L101" s="963">
        <v>33</v>
      </c>
      <c r="M101" s="963">
        <v>26</v>
      </c>
      <c r="N101" s="963">
        <v>16</v>
      </c>
      <c r="O101" s="963">
        <v>2</v>
      </c>
      <c r="P101" s="963">
        <v>14</v>
      </c>
      <c r="Q101" s="963">
        <v>1</v>
      </c>
      <c r="R101" s="963">
        <v>10</v>
      </c>
      <c r="S101" s="963">
        <v>1</v>
      </c>
      <c r="T101" s="963">
        <v>8</v>
      </c>
      <c r="U101" s="963">
        <v>2</v>
      </c>
      <c r="V101" s="963" t="s">
        <v>163</v>
      </c>
      <c r="W101" s="979" t="s">
        <v>163</v>
      </c>
    </row>
    <row r="102" spans="1:23" ht="14.1" customHeight="1">
      <c r="A102" s="370" t="s">
        <v>329</v>
      </c>
      <c r="B102" s="976">
        <v>12</v>
      </c>
      <c r="C102" s="976">
        <v>8</v>
      </c>
      <c r="D102" s="976">
        <v>14</v>
      </c>
      <c r="E102" s="963">
        <v>5</v>
      </c>
      <c r="F102" s="963">
        <v>16</v>
      </c>
      <c r="G102" s="963">
        <v>16</v>
      </c>
      <c r="H102" s="963">
        <v>26</v>
      </c>
      <c r="I102" s="963">
        <v>22</v>
      </c>
      <c r="J102" s="976">
        <v>29</v>
      </c>
      <c r="K102" s="963">
        <v>27</v>
      </c>
      <c r="L102" s="963">
        <v>43</v>
      </c>
      <c r="M102" s="963">
        <v>22</v>
      </c>
      <c r="N102" s="963">
        <v>13</v>
      </c>
      <c r="O102" s="963">
        <v>5</v>
      </c>
      <c r="P102" s="963">
        <v>23</v>
      </c>
      <c r="Q102" s="963">
        <v>7</v>
      </c>
      <c r="R102" s="963">
        <v>13</v>
      </c>
      <c r="S102" s="963">
        <v>4</v>
      </c>
      <c r="T102" s="963">
        <v>26</v>
      </c>
      <c r="U102" s="963">
        <v>4</v>
      </c>
      <c r="V102" s="963" t="s">
        <v>163</v>
      </c>
      <c r="W102" s="979" t="s">
        <v>163</v>
      </c>
    </row>
    <row r="103" spans="1:23" ht="14.1" customHeight="1">
      <c r="A103" s="370" t="s">
        <v>330</v>
      </c>
      <c r="B103" s="976">
        <v>1</v>
      </c>
      <c r="C103" s="976">
        <v>2</v>
      </c>
      <c r="D103" s="976">
        <v>3</v>
      </c>
      <c r="E103" s="963">
        <v>8</v>
      </c>
      <c r="F103" s="963">
        <v>4</v>
      </c>
      <c r="G103" s="963">
        <v>5</v>
      </c>
      <c r="H103" s="963">
        <v>15</v>
      </c>
      <c r="I103" s="963">
        <v>6</v>
      </c>
      <c r="J103" s="976">
        <v>13</v>
      </c>
      <c r="K103" s="963">
        <v>7</v>
      </c>
      <c r="L103" s="963">
        <v>11</v>
      </c>
      <c r="M103" s="963">
        <v>16</v>
      </c>
      <c r="N103" s="963">
        <v>17</v>
      </c>
      <c r="O103" s="963">
        <v>2</v>
      </c>
      <c r="P103" s="963">
        <v>8</v>
      </c>
      <c r="Q103" s="963">
        <v>1</v>
      </c>
      <c r="R103" s="963">
        <v>6</v>
      </c>
      <c r="S103" s="963">
        <v>1</v>
      </c>
      <c r="T103" s="963">
        <v>7</v>
      </c>
      <c r="U103" s="963">
        <v>1</v>
      </c>
      <c r="V103" s="963" t="s">
        <v>163</v>
      </c>
      <c r="W103" s="979" t="s">
        <v>163</v>
      </c>
    </row>
    <row r="104" spans="1:23" ht="14.1" customHeight="1">
      <c r="A104" s="370" t="s">
        <v>331</v>
      </c>
      <c r="B104" s="976">
        <v>9</v>
      </c>
      <c r="C104" s="976">
        <v>4</v>
      </c>
      <c r="D104" s="976">
        <v>4</v>
      </c>
      <c r="E104" s="963">
        <v>2</v>
      </c>
      <c r="F104" s="963">
        <v>10</v>
      </c>
      <c r="G104" s="963">
        <v>7</v>
      </c>
      <c r="H104" s="963">
        <v>19</v>
      </c>
      <c r="I104" s="963">
        <v>6</v>
      </c>
      <c r="J104" s="976">
        <v>16</v>
      </c>
      <c r="K104" s="963">
        <v>31</v>
      </c>
      <c r="L104" s="963">
        <v>33</v>
      </c>
      <c r="M104" s="963">
        <v>41</v>
      </c>
      <c r="N104" s="963">
        <v>35</v>
      </c>
      <c r="O104" s="963">
        <v>10</v>
      </c>
      <c r="P104" s="963">
        <v>25</v>
      </c>
      <c r="Q104" s="963">
        <v>22</v>
      </c>
      <c r="R104" s="963">
        <v>14</v>
      </c>
      <c r="S104" s="963">
        <v>28</v>
      </c>
      <c r="T104" s="963">
        <v>15</v>
      </c>
      <c r="U104" s="963">
        <v>9</v>
      </c>
      <c r="V104" s="963" t="s">
        <v>163</v>
      </c>
      <c r="W104" s="979" t="s">
        <v>163</v>
      </c>
    </row>
    <row r="105" spans="1:23" ht="11.25" customHeight="1">
      <c r="A105" s="370" t="s">
        <v>332</v>
      </c>
      <c r="B105" s="978">
        <v>1</v>
      </c>
      <c r="C105" s="978">
        <v>2</v>
      </c>
      <c r="D105" s="978">
        <v>1</v>
      </c>
      <c r="E105" s="978">
        <v>0</v>
      </c>
      <c r="F105" s="978">
        <v>0</v>
      </c>
      <c r="G105" s="978">
        <v>0</v>
      </c>
      <c r="H105" s="978">
        <v>0</v>
      </c>
      <c r="I105" s="978">
        <v>0</v>
      </c>
      <c r="J105" s="964" t="s">
        <v>57</v>
      </c>
      <c r="K105" s="964" t="s">
        <v>57</v>
      </c>
      <c r="L105" s="964" t="s">
        <v>57</v>
      </c>
      <c r="M105" s="964" t="s">
        <v>57</v>
      </c>
      <c r="N105" s="963">
        <v>1</v>
      </c>
      <c r="O105" s="964" t="s">
        <v>57</v>
      </c>
      <c r="P105" s="964" t="s">
        <v>57</v>
      </c>
      <c r="Q105" s="964" t="s">
        <v>57</v>
      </c>
      <c r="R105" s="963" t="s">
        <v>57</v>
      </c>
      <c r="S105" s="963" t="s">
        <v>57</v>
      </c>
      <c r="T105" s="963" t="s">
        <v>57</v>
      </c>
      <c r="U105" s="963" t="s">
        <v>57</v>
      </c>
      <c r="V105" s="963" t="s">
        <v>163</v>
      </c>
      <c r="W105" s="979" t="s">
        <v>163</v>
      </c>
    </row>
    <row r="106" spans="1:23" ht="14.1" customHeight="1">
      <c r="A106" s="370" t="s">
        <v>333</v>
      </c>
      <c r="B106" s="976">
        <v>23589</v>
      </c>
      <c r="C106" s="976">
        <v>25507</v>
      </c>
      <c r="D106" s="976">
        <v>24066</v>
      </c>
      <c r="E106" s="963">
        <v>26648</v>
      </c>
      <c r="F106" s="963">
        <v>28474</v>
      </c>
      <c r="G106" s="963">
        <v>30618</v>
      </c>
      <c r="H106" s="963">
        <v>34795</v>
      </c>
      <c r="I106" s="963">
        <v>39535</v>
      </c>
      <c r="J106" s="976">
        <v>39941</v>
      </c>
      <c r="K106" s="963">
        <v>41823</v>
      </c>
      <c r="L106" s="963">
        <v>38026</v>
      </c>
      <c r="M106" s="963">
        <v>36645</v>
      </c>
      <c r="N106" s="963">
        <v>28390</v>
      </c>
      <c r="O106" s="963">
        <v>10675</v>
      </c>
      <c r="P106" s="963">
        <v>33228</v>
      </c>
      <c r="Q106" s="963">
        <v>9063</v>
      </c>
      <c r="R106" s="963">
        <v>31971</v>
      </c>
      <c r="S106" s="963">
        <v>7950</v>
      </c>
      <c r="T106" s="963">
        <v>35157</v>
      </c>
      <c r="U106" s="963">
        <v>7376</v>
      </c>
      <c r="V106" s="963" t="s">
        <v>163</v>
      </c>
      <c r="W106" s="979" t="s">
        <v>163</v>
      </c>
    </row>
    <row r="107" spans="1:23" ht="14.1" customHeight="1">
      <c r="A107" s="370" t="s">
        <v>334</v>
      </c>
      <c r="B107" s="976"/>
      <c r="C107" s="976"/>
      <c r="D107" s="976"/>
      <c r="E107" s="963"/>
      <c r="F107" s="963"/>
      <c r="G107" s="963"/>
      <c r="H107" s="963"/>
      <c r="I107" s="963"/>
      <c r="J107" s="976"/>
      <c r="K107" s="963"/>
      <c r="L107" s="963"/>
      <c r="M107" s="963"/>
      <c r="N107" s="963"/>
      <c r="O107" s="963"/>
      <c r="P107" s="963">
        <v>1</v>
      </c>
      <c r="Q107" s="964" t="s">
        <v>57</v>
      </c>
      <c r="R107" s="963" t="s">
        <v>57</v>
      </c>
      <c r="S107" s="963" t="s">
        <v>57</v>
      </c>
      <c r="T107" s="963" t="s">
        <v>57</v>
      </c>
      <c r="U107" s="963" t="s">
        <v>57</v>
      </c>
      <c r="V107" s="963" t="s">
        <v>163</v>
      </c>
      <c r="W107" s="979" t="s">
        <v>163</v>
      </c>
    </row>
    <row r="108" spans="1:23" ht="14.1" customHeight="1">
      <c r="A108" s="370" t="s">
        <v>335</v>
      </c>
      <c r="B108" s="976">
        <v>25</v>
      </c>
      <c r="C108" s="976">
        <v>18</v>
      </c>
      <c r="D108" s="976">
        <v>39</v>
      </c>
      <c r="E108" s="963">
        <v>49</v>
      </c>
      <c r="F108" s="963">
        <v>71</v>
      </c>
      <c r="G108" s="963">
        <v>98</v>
      </c>
      <c r="H108" s="963">
        <v>132</v>
      </c>
      <c r="I108" s="963">
        <v>89</v>
      </c>
      <c r="J108" s="976">
        <v>71</v>
      </c>
      <c r="K108" s="963">
        <v>105</v>
      </c>
      <c r="L108" s="963">
        <v>46</v>
      </c>
      <c r="M108" s="963">
        <v>59</v>
      </c>
      <c r="N108" s="963">
        <v>65</v>
      </c>
      <c r="O108" s="963">
        <v>7</v>
      </c>
      <c r="P108" s="963">
        <v>26</v>
      </c>
      <c r="Q108" s="963">
        <v>6</v>
      </c>
      <c r="R108" s="963">
        <v>50</v>
      </c>
      <c r="S108" s="963">
        <v>4</v>
      </c>
      <c r="T108" s="963">
        <v>39</v>
      </c>
      <c r="U108" s="963">
        <v>4</v>
      </c>
      <c r="V108" s="963" t="s">
        <v>163</v>
      </c>
      <c r="W108" s="979" t="s">
        <v>163</v>
      </c>
    </row>
    <row r="109" spans="1:23" ht="14.1" customHeight="1">
      <c r="A109" s="370" t="s">
        <v>336</v>
      </c>
      <c r="B109" s="978">
        <v>0</v>
      </c>
      <c r="C109" s="978">
        <v>0</v>
      </c>
      <c r="D109" s="978">
        <v>0</v>
      </c>
      <c r="E109" s="978">
        <v>0</v>
      </c>
      <c r="F109" s="978">
        <v>0</v>
      </c>
      <c r="G109" s="978">
        <v>0</v>
      </c>
      <c r="H109" s="963">
        <v>1</v>
      </c>
      <c r="I109" s="978">
        <v>0</v>
      </c>
      <c r="J109" s="964" t="s">
        <v>57</v>
      </c>
      <c r="K109" s="964" t="s">
        <v>57</v>
      </c>
      <c r="L109" s="964" t="s">
        <v>57</v>
      </c>
      <c r="M109" s="963">
        <v>2</v>
      </c>
      <c r="N109" s="964" t="s">
        <v>57</v>
      </c>
      <c r="O109" s="964" t="s">
        <v>57</v>
      </c>
      <c r="P109" s="963">
        <v>3</v>
      </c>
      <c r="Q109" s="964" t="s">
        <v>57</v>
      </c>
      <c r="R109" s="963">
        <v>2</v>
      </c>
      <c r="S109" s="963" t="s">
        <v>57</v>
      </c>
      <c r="T109" s="963">
        <v>8</v>
      </c>
      <c r="U109" s="963" t="s">
        <v>57</v>
      </c>
      <c r="V109" s="963" t="s">
        <v>163</v>
      </c>
      <c r="W109" s="979" t="s">
        <v>163</v>
      </c>
    </row>
    <row r="110" spans="1:23" ht="14.1" customHeight="1">
      <c r="A110" s="370" t="s">
        <v>337</v>
      </c>
      <c r="B110" s="978"/>
      <c r="C110" s="978"/>
      <c r="D110" s="978"/>
      <c r="E110" s="978"/>
      <c r="F110" s="978"/>
      <c r="G110" s="978"/>
      <c r="H110" s="963"/>
      <c r="I110" s="978"/>
      <c r="J110" s="964"/>
      <c r="K110" s="964" t="s">
        <v>57</v>
      </c>
      <c r="L110" s="964" t="s">
        <v>57</v>
      </c>
      <c r="M110" s="964" t="s">
        <v>57</v>
      </c>
      <c r="N110" s="964" t="s">
        <v>57</v>
      </c>
      <c r="O110" s="963">
        <v>1</v>
      </c>
      <c r="P110" s="963">
        <v>2</v>
      </c>
      <c r="Q110" s="964" t="s">
        <v>57</v>
      </c>
      <c r="R110" s="963" t="s">
        <v>57</v>
      </c>
      <c r="S110" s="963" t="s">
        <v>57</v>
      </c>
      <c r="T110" s="963" t="s">
        <v>57</v>
      </c>
      <c r="U110" s="963" t="s">
        <v>57</v>
      </c>
      <c r="V110" s="963" t="s">
        <v>163</v>
      </c>
      <c r="W110" s="979" t="s">
        <v>163</v>
      </c>
    </row>
    <row r="111" spans="1:23" ht="14.1" customHeight="1">
      <c r="A111" s="370" t="s">
        <v>338</v>
      </c>
      <c r="B111" s="976">
        <v>10</v>
      </c>
      <c r="C111" s="976">
        <v>6</v>
      </c>
      <c r="D111" s="976">
        <v>15</v>
      </c>
      <c r="E111" s="963">
        <v>19</v>
      </c>
      <c r="F111" s="963">
        <v>10</v>
      </c>
      <c r="G111" s="963">
        <v>8</v>
      </c>
      <c r="H111" s="963">
        <v>13</v>
      </c>
      <c r="I111" s="963">
        <v>16</v>
      </c>
      <c r="J111" s="976">
        <v>19</v>
      </c>
      <c r="K111" s="963">
        <v>19</v>
      </c>
      <c r="L111" s="963">
        <v>15</v>
      </c>
      <c r="M111" s="963">
        <v>29</v>
      </c>
      <c r="N111" s="963">
        <v>25</v>
      </c>
      <c r="O111" s="963">
        <v>1</v>
      </c>
      <c r="P111" s="963">
        <v>38</v>
      </c>
      <c r="Q111" s="963">
        <v>5</v>
      </c>
      <c r="R111" s="963">
        <v>56</v>
      </c>
      <c r="S111" s="963">
        <v>5</v>
      </c>
      <c r="T111" s="963">
        <v>44</v>
      </c>
      <c r="U111" s="963">
        <v>4</v>
      </c>
      <c r="V111" s="963" t="s">
        <v>163</v>
      </c>
      <c r="W111" s="979" t="s">
        <v>163</v>
      </c>
    </row>
    <row r="112" spans="1:23" ht="14.1" customHeight="1">
      <c r="A112" s="370" t="s">
        <v>339</v>
      </c>
      <c r="B112" s="976">
        <v>12</v>
      </c>
      <c r="C112" s="976">
        <v>11</v>
      </c>
      <c r="D112" s="976">
        <v>17</v>
      </c>
      <c r="E112" s="963">
        <v>8</v>
      </c>
      <c r="F112" s="963">
        <v>28</v>
      </c>
      <c r="G112" s="963">
        <v>23</v>
      </c>
      <c r="H112" s="963">
        <v>21</v>
      </c>
      <c r="I112" s="963">
        <v>28</v>
      </c>
      <c r="J112" s="976">
        <v>22</v>
      </c>
      <c r="K112" s="963">
        <v>25</v>
      </c>
      <c r="L112" s="963">
        <v>28</v>
      </c>
      <c r="M112" s="963">
        <v>37</v>
      </c>
      <c r="N112" s="963">
        <v>34</v>
      </c>
      <c r="O112" s="963">
        <v>10</v>
      </c>
      <c r="P112" s="963">
        <v>33</v>
      </c>
      <c r="Q112" s="963">
        <v>6</v>
      </c>
      <c r="R112" s="963">
        <v>19</v>
      </c>
      <c r="S112" s="963">
        <v>6</v>
      </c>
      <c r="T112" s="963">
        <v>13</v>
      </c>
      <c r="U112" s="963">
        <v>6</v>
      </c>
      <c r="V112" s="963" t="s">
        <v>163</v>
      </c>
      <c r="W112" s="979" t="s">
        <v>163</v>
      </c>
    </row>
    <row r="113" spans="1:23" ht="14.1" customHeight="1">
      <c r="A113" s="370" t="s">
        <v>340</v>
      </c>
      <c r="B113" s="978">
        <v>0</v>
      </c>
      <c r="C113" s="978">
        <v>0</v>
      </c>
      <c r="D113" s="978">
        <v>0</v>
      </c>
      <c r="E113" s="978">
        <v>0</v>
      </c>
      <c r="F113" s="978">
        <v>0</v>
      </c>
      <c r="G113" s="978">
        <v>0</v>
      </c>
      <c r="H113" s="978">
        <v>0</v>
      </c>
      <c r="I113" s="963">
        <v>1</v>
      </c>
      <c r="J113" s="964" t="s">
        <v>57</v>
      </c>
      <c r="K113" s="964" t="s">
        <v>57</v>
      </c>
      <c r="L113" s="964" t="s">
        <v>57</v>
      </c>
      <c r="M113" s="964" t="s">
        <v>57</v>
      </c>
      <c r="N113" s="964" t="s">
        <v>57</v>
      </c>
      <c r="O113" s="964" t="s">
        <v>57</v>
      </c>
      <c r="P113" s="964" t="s">
        <v>57</v>
      </c>
      <c r="Q113" s="964" t="s">
        <v>57</v>
      </c>
      <c r="R113" s="963" t="s">
        <v>57</v>
      </c>
      <c r="S113" s="963" t="s">
        <v>57</v>
      </c>
      <c r="T113" s="963" t="s">
        <v>57</v>
      </c>
      <c r="U113" s="963" t="s">
        <v>57</v>
      </c>
      <c r="V113" s="963" t="s">
        <v>163</v>
      </c>
      <c r="W113" s="979" t="s">
        <v>163</v>
      </c>
    </row>
    <row r="114" spans="1:23" ht="14.1" customHeight="1">
      <c r="A114" s="370" t="s">
        <v>341</v>
      </c>
      <c r="B114" s="978">
        <v>0</v>
      </c>
      <c r="C114" s="978">
        <v>0</v>
      </c>
      <c r="D114" s="978">
        <v>0</v>
      </c>
      <c r="E114" s="978">
        <v>0</v>
      </c>
      <c r="F114" s="978">
        <v>0</v>
      </c>
      <c r="G114" s="963">
        <v>1</v>
      </c>
      <c r="H114" s="978">
        <v>0</v>
      </c>
      <c r="I114" s="963">
        <v>2</v>
      </c>
      <c r="J114" s="964" t="s">
        <v>57</v>
      </c>
      <c r="K114" s="963">
        <v>1</v>
      </c>
      <c r="L114" s="964" t="s">
        <v>57</v>
      </c>
      <c r="M114" s="963">
        <v>1</v>
      </c>
      <c r="N114" s="964" t="s">
        <v>57</v>
      </c>
      <c r="O114" s="964" t="s">
        <v>57</v>
      </c>
      <c r="P114" s="964" t="s">
        <v>57</v>
      </c>
      <c r="Q114" s="964" t="s">
        <v>57</v>
      </c>
      <c r="R114" s="963" t="s">
        <v>57</v>
      </c>
      <c r="S114" s="963" t="s">
        <v>57</v>
      </c>
      <c r="T114" s="963" t="s">
        <v>57</v>
      </c>
      <c r="U114" s="963" t="s">
        <v>57</v>
      </c>
      <c r="V114" s="963" t="s">
        <v>163</v>
      </c>
      <c r="W114" s="979" t="s">
        <v>163</v>
      </c>
    </row>
    <row r="115" spans="1:23" ht="14.1" customHeight="1">
      <c r="A115" s="370" t="s">
        <v>342</v>
      </c>
      <c r="B115" s="978">
        <v>0</v>
      </c>
      <c r="C115" s="978">
        <v>0</v>
      </c>
      <c r="D115" s="981">
        <v>1</v>
      </c>
      <c r="E115" s="978">
        <v>0</v>
      </c>
      <c r="F115" s="978">
        <v>0</v>
      </c>
      <c r="G115" s="978">
        <v>0</v>
      </c>
      <c r="H115" s="978">
        <v>0</v>
      </c>
      <c r="I115" s="978">
        <v>0</v>
      </c>
      <c r="J115" s="976">
        <v>1</v>
      </c>
      <c r="K115" s="964" t="s">
        <v>57</v>
      </c>
      <c r="L115" s="964" t="s">
        <v>57</v>
      </c>
      <c r="M115" s="964" t="s">
        <v>57</v>
      </c>
      <c r="N115" s="964" t="s">
        <v>57</v>
      </c>
      <c r="O115" s="964" t="s">
        <v>57</v>
      </c>
      <c r="P115" s="964" t="s">
        <v>57</v>
      </c>
      <c r="Q115" s="964" t="s">
        <v>57</v>
      </c>
      <c r="R115" s="963" t="s">
        <v>57</v>
      </c>
      <c r="S115" s="963" t="s">
        <v>57</v>
      </c>
      <c r="T115" s="963" t="s">
        <v>57</v>
      </c>
      <c r="U115" s="963" t="s">
        <v>57</v>
      </c>
      <c r="V115" s="963" t="s">
        <v>163</v>
      </c>
      <c r="W115" s="979" t="s">
        <v>163</v>
      </c>
    </row>
    <row r="116" spans="1:23" ht="14.1" customHeight="1">
      <c r="A116" s="370" t="s">
        <v>343</v>
      </c>
      <c r="B116" s="976">
        <v>26</v>
      </c>
      <c r="C116" s="976">
        <v>35</v>
      </c>
      <c r="D116" s="976">
        <v>42</v>
      </c>
      <c r="E116" s="963">
        <v>40</v>
      </c>
      <c r="F116" s="963">
        <v>39</v>
      </c>
      <c r="G116" s="963">
        <v>47</v>
      </c>
      <c r="H116" s="963">
        <v>48</v>
      </c>
      <c r="I116" s="963">
        <v>59</v>
      </c>
      <c r="J116" s="976">
        <v>46</v>
      </c>
      <c r="K116" s="963">
        <v>75</v>
      </c>
      <c r="L116" s="963">
        <v>54</v>
      </c>
      <c r="M116" s="963">
        <v>42</v>
      </c>
      <c r="N116" s="963">
        <v>44</v>
      </c>
      <c r="O116" s="963">
        <v>10</v>
      </c>
      <c r="P116" s="963">
        <v>48</v>
      </c>
      <c r="Q116" s="963">
        <v>8</v>
      </c>
      <c r="R116" s="963">
        <v>26</v>
      </c>
      <c r="S116" s="963">
        <v>7</v>
      </c>
      <c r="T116" s="963">
        <v>26</v>
      </c>
      <c r="U116" s="963">
        <v>8</v>
      </c>
      <c r="V116" s="963" t="s">
        <v>163</v>
      </c>
      <c r="W116" s="979" t="s">
        <v>163</v>
      </c>
    </row>
    <row r="117" spans="1:23" ht="14.1" customHeight="1">
      <c r="A117" s="370" t="s">
        <v>344</v>
      </c>
      <c r="B117" s="976">
        <v>11</v>
      </c>
      <c r="C117" s="976">
        <v>13</v>
      </c>
      <c r="D117" s="976">
        <v>13</v>
      </c>
      <c r="E117" s="963">
        <v>13</v>
      </c>
      <c r="F117" s="963">
        <v>16</v>
      </c>
      <c r="G117" s="963">
        <v>15</v>
      </c>
      <c r="H117" s="963">
        <v>27</v>
      </c>
      <c r="I117" s="963">
        <v>30</v>
      </c>
      <c r="J117" s="976">
        <v>43</v>
      </c>
      <c r="K117" s="963">
        <v>40</v>
      </c>
      <c r="L117" s="963">
        <v>32</v>
      </c>
      <c r="M117" s="963">
        <v>48</v>
      </c>
      <c r="N117" s="963">
        <v>37</v>
      </c>
      <c r="O117" s="963">
        <v>6</v>
      </c>
      <c r="P117" s="963">
        <v>55</v>
      </c>
      <c r="Q117" s="963">
        <v>8</v>
      </c>
      <c r="R117" s="963">
        <v>115</v>
      </c>
      <c r="S117" s="963">
        <v>20</v>
      </c>
      <c r="T117" s="963">
        <v>372</v>
      </c>
      <c r="U117" s="963">
        <v>29</v>
      </c>
      <c r="V117" s="963" t="s">
        <v>163</v>
      </c>
      <c r="W117" s="979" t="s">
        <v>163</v>
      </c>
    </row>
    <row r="118" spans="1:23" ht="14.1" customHeight="1">
      <c r="A118" s="370" t="s">
        <v>345</v>
      </c>
      <c r="B118" s="976">
        <v>118</v>
      </c>
      <c r="C118" s="976">
        <v>102</v>
      </c>
      <c r="D118" s="976">
        <v>94</v>
      </c>
      <c r="E118" s="963">
        <v>92</v>
      </c>
      <c r="F118" s="963">
        <v>112</v>
      </c>
      <c r="G118" s="963">
        <v>125</v>
      </c>
      <c r="H118" s="963">
        <v>110</v>
      </c>
      <c r="I118" s="963">
        <v>108</v>
      </c>
      <c r="J118" s="976">
        <v>116</v>
      </c>
      <c r="K118" s="963">
        <v>137</v>
      </c>
      <c r="L118" s="963">
        <v>135</v>
      </c>
      <c r="M118" s="963">
        <v>127</v>
      </c>
      <c r="N118" s="963">
        <v>122</v>
      </c>
      <c r="O118" s="963">
        <v>45</v>
      </c>
      <c r="P118" s="963">
        <v>120</v>
      </c>
      <c r="Q118" s="963">
        <v>44</v>
      </c>
      <c r="R118" s="963">
        <v>147</v>
      </c>
      <c r="S118" s="963">
        <v>25</v>
      </c>
      <c r="T118" s="963">
        <v>142</v>
      </c>
      <c r="U118" s="963">
        <v>31</v>
      </c>
      <c r="V118" s="963" t="s">
        <v>163</v>
      </c>
      <c r="W118" s="979" t="s">
        <v>163</v>
      </c>
    </row>
    <row r="119" spans="1:23" ht="14.1" customHeight="1">
      <c r="A119" s="969" t="s">
        <v>346</v>
      </c>
      <c r="B119" s="978">
        <v>1</v>
      </c>
      <c r="C119" s="978">
        <v>0</v>
      </c>
      <c r="D119" s="978">
        <v>0</v>
      </c>
      <c r="E119" s="978">
        <v>0</v>
      </c>
      <c r="F119" s="978">
        <v>0</v>
      </c>
      <c r="G119" s="963">
        <v>1</v>
      </c>
      <c r="H119" s="978">
        <v>0</v>
      </c>
      <c r="I119" s="978">
        <v>0</v>
      </c>
      <c r="J119" s="976">
        <v>2</v>
      </c>
      <c r="K119" s="964" t="s">
        <v>57</v>
      </c>
      <c r="L119" s="963">
        <v>1</v>
      </c>
      <c r="M119" s="964" t="s">
        <v>57</v>
      </c>
      <c r="N119" s="964" t="s">
        <v>57</v>
      </c>
      <c r="O119" s="964" t="s">
        <v>57</v>
      </c>
      <c r="P119" s="964" t="s">
        <v>57</v>
      </c>
      <c r="Q119" s="964" t="s">
        <v>57</v>
      </c>
      <c r="R119" s="963" t="s">
        <v>57</v>
      </c>
      <c r="S119" s="963" t="s">
        <v>57</v>
      </c>
      <c r="T119" s="963" t="s">
        <v>57</v>
      </c>
      <c r="U119" s="963" t="s">
        <v>57</v>
      </c>
      <c r="V119" s="963" t="s">
        <v>163</v>
      </c>
      <c r="W119" s="979" t="s">
        <v>163</v>
      </c>
    </row>
    <row r="120" spans="1:23" ht="14.1" customHeight="1">
      <c r="A120" s="370" t="s">
        <v>347</v>
      </c>
      <c r="B120" s="978">
        <v>0</v>
      </c>
      <c r="C120" s="978">
        <v>0</v>
      </c>
      <c r="D120" s="978">
        <v>0</v>
      </c>
      <c r="E120" s="978">
        <v>0</v>
      </c>
      <c r="F120" s="978">
        <v>0</v>
      </c>
      <c r="G120" s="978">
        <v>0</v>
      </c>
      <c r="H120" s="963">
        <v>1</v>
      </c>
      <c r="I120" s="978">
        <v>0</v>
      </c>
      <c r="J120" s="964" t="s">
        <v>57</v>
      </c>
      <c r="K120" s="964" t="s">
        <v>57</v>
      </c>
      <c r="L120" s="964" t="s">
        <v>57</v>
      </c>
      <c r="M120" s="963">
        <v>1</v>
      </c>
      <c r="N120" s="964" t="s">
        <v>57</v>
      </c>
      <c r="O120" s="964" t="s">
        <v>57</v>
      </c>
      <c r="P120" s="964" t="s">
        <v>57</v>
      </c>
      <c r="Q120" s="964" t="s">
        <v>57</v>
      </c>
      <c r="R120" s="963" t="s">
        <v>57</v>
      </c>
      <c r="S120" s="963" t="s">
        <v>57</v>
      </c>
      <c r="T120" s="963" t="s">
        <v>57</v>
      </c>
      <c r="U120" s="963" t="s">
        <v>57</v>
      </c>
      <c r="V120" s="963" t="s">
        <v>163</v>
      </c>
      <c r="W120" s="979" t="s">
        <v>163</v>
      </c>
    </row>
    <row r="121" spans="1:23" ht="14.1" customHeight="1">
      <c r="A121" s="370" t="s">
        <v>348</v>
      </c>
      <c r="B121" s="976">
        <v>378</v>
      </c>
      <c r="C121" s="976">
        <v>326</v>
      </c>
      <c r="D121" s="976">
        <v>325</v>
      </c>
      <c r="E121" s="963">
        <v>387</v>
      </c>
      <c r="F121" s="963">
        <v>426</v>
      </c>
      <c r="G121" s="963">
        <v>375</v>
      </c>
      <c r="H121" s="963">
        <v>485</v>
      </c>
      <c r="I121" s="963">
        <v>545</v>
      </c>
      <c r="J121" s="976">
        <v>514</v>
      </c>
      <c r="K121" s="963">
        <v>462</v>
      </c>
      <c r="L121" s="963">
        <v>521</v>
      </c>
      <c r="M121" s="963">
        <v>561</v>
      </c>
      <c r="N121" s="963">
        <v>403</v>
      </c>
      <c r="O121" s="963">
        <v>117</v>
      </c>
      <c r="P121" s="963">
        <v>362</v>
      </c>
      <c r="Q121" s="963">
        <v>105</v>
      </c>
      <c r="R121" s="963">
        <v>344</v>
      </c>
      <c r="S121" s="963">
        <v>92</v>
      </c>
      <c r="T121" s="963">
        <v>358</v>
      </c>
      <c r="U121" s="963">
        <v>68</v>
      </c>
      <c r="V121" s="963" t="s">
        <v>163</v>
      </c>
      <c r="W121" s="979" t="s">
        <v>163</v>
      </c>
    </row>
    <row r="122" spans="1:23" ht="14.1" customHeight="1">
      <c r="A122" s="370" t="s">
        <v>349</v>
      </c>
      <c r="B122" s="976"/>
      <c r="C122" s="976"/>
      <c r="D122" s="976"/>
      <c r="E122" s="963"/>
      <c r="F122" s="963"/>
      <c r="G122" s="963"/>
      <c r="H122" s="963"/>
      <c r="I122" s="963"/>
      <c r="J122" s="963">
        <v>1</v>
      </c>
      <c r="K122" s="963">
        <v>1</v>
      </c>
      <c r="L122" s="964" t="s">
        <v>57</v>
      </c>
      <c r="M122" s="963">
        <v>1</v>
      </c>
      <c r="N122" s="964" t="s">
        <v>57</v>
      </c>
      <c r="O122" s="964" t="s">
        <v>57</v>
      </c>
      <c r="P122" s="963">
        <v>1</v>
      </c>
      <c r="Q122" s="964" t="s">
        <v>57</v>
      </c>
      <c r="R122" s="963" t="s">
        <v>57</v>
      </c>
      <c r="S122" s="963" t="s">
        <v>57</v>
      </c>
      <c r="T122" s="963" t="s">
        <v>57</v>
      </c>
      <c r="U122" s="963" t="s">
        <v>57</v>
      </c>
      <c r="V122" s="963" t="s">
        <v>163</v>
      </c>
      <c r="W122" s="979" t="s">
        <v>163</v>
      </c>
    </row>
    <row r="123" spans="1:23" ht="14.1" customHeight="1">
      <c r="A123" s="370" t="s">
        <v>350</v>
      </c>
      <c r="B123" s="976">
        <v>5</v>
      </c>
      <c r="C123" s="976">
        <v>10</v>
      </c>
      <c r="D123" s="976">
        <v>11</v>
      </c>
      <c r="E123" s="963">
        <v>10</v>
      </c>
      <c r="F123" s="963">
        <v>5</v>
      </c>
      <c r="G123" s="963">
        <v>12</v>
      </c>
      <c r="H123" s="963">
        <v>19</v>
      </c>
      <c r="I123" s="963">
        <v>25</v>
      </c>
      <c r="J123" s="976">
        <v>20</v>
      </c>
      <c r="K123" s="963">
        <v>30</v>
      </c>
      <c r="L123" s="963">
        <v>17</v>
      </c>
      <c r="M123" s="963">
        <v>41</v>
      </c>
      <c r="N123" s="963">
        <v>21</v>
      </c>
      <c r="O123" s="963">
        <v>5</v>
      </c>
      <c r="P123" s="963">
        <v>34</v>
      </c>
      <c r="Q123" s="963">
        <v>9</v>
      </c>
      <c r="R123" s="963">
        <v>58</v>
      </c>
      <c r="S123" s="963">
        <v>9</v>
      </c>
      <c r="T123" s="963">
        <v>67</v>
      </c>
      <c r="U123" s="963">
        <v>6</v>
      </c>
      <c r="V123" s="963" t="s">
        <v>163</v>
      </c>
      <c r="W123" s="979" t="s">
        <v>163</v>
      </c>
    </row>
    <row r="124" spans="1:23" ht="14.1" customHeight="1">
      <c r="A124" s="370" t="s">
        <v>351</v>
      </c>
      <c r="B124" s="978">
        <v>0</v>
      </c>
      <c r="C124" s="978">
        <v>0</v>
      </c>
      <c r="D124" s="978">
        <v>0</v>
      </c>
      <c r="E124" s="978">
        <v>0</v>
      </c>
      <c r="F124" s="978">
        <v>0</v>
      </c>
      <c r="G124" s="978">
        <v>0</v>
      </c>
      <c r="H124" s="978">
        <v>0</v>
      </c>
      <c r="I124" s="963">
        <v>1</v>
      </c>
      <c r="J124" s="964" t="s">
        <v>57</v>
      </c>
      <c r="K124" s="964" t="s">
        <v>57</v>
      </c>
      <c r="L124" s="964" t="s">
        <v>57</v>
      </c>
      <c r="M124" s="964" t="s">
        <v>57</v>
      </c>
      <c r="N124" s="964" t="s">
        <v>57</v>
      </c>
      <c r="O124" s="964" t="s">
        <v>57</v>
      </c>
      <c r="P124" s="964" t="s">
        <v>57</v>
      </c>
      <c r="Q124" s="964" t="s">
        <v>57</v>
      </c>
      <c r="R124" s="963" t="s">
        <v>57</v>
      </c>
      <c r="S124" s="963" t="s">
        <v>57</v>
      </c>
      <c r="T124" s="963" t="s">
        <v>57</v>
      </c>
      <c r="U124" s="963" t="s">
        <v>57</v>
      </c>
      <c r="V124" s="963" t="s">
        <v>163</v>
      </c>
      <c r="W124" s="979" t="s">
        <v>163</v>
      </c>
    </row>
    <row r="125" spans="1:23" ht="14.1" customHeight="1">
      <c r="A125" s="370" t="s">
        <v>352</v>
      </c>
      <c r="B125" s="978">
        <v>2</v>
      </c>
      <c r="C125" s="978">
        <v>1</v>
      </c>
      <c r="D125" s="978">
        <v>0</v>
      </c>
      <c r="E125" s="963">
        <v>1</v>
      </c>
      <c r="F125" s="963">
        <v>1</v>
      </c>
      <c r="G125" s="978">
        <v>0</v>
      </c>
      <c r="H125" s="978">
        <v>0</v>
      </c>
      <c r="I125" s="963">
        <v>1</v>
      </c>
      <c r="J125" s="976">
        <v>1</v>
      </c>
      <c r="K125" s="963">
        <v>2</v>
      </c>
      <c r="L125" s="963">
        <v>1</v>
      </c>
      <c r="M125" s="963">
        <v>7</v>
      </c>
      <c r="N125" s="963">
        <v>4</v>
      </c>
      <c r="O125" s="964" t="s">
        <v>57</v>
      </c>
      <c r="P125" s="963">
        <v>1</v>
      </c>
      <c r="Q125" s="964" t="s">
        <v>57</v>
      </c>
      <c r="R125" s="963">
        <v>2</v>
      </c>
      <c r="S125" s="963" t="s">
        <v>57</v>
      </c>
      <c r="T125" s="963">
        <v>13</v>
      </c>
      <c r="U125" s="963">
        <v>1</v>
      </c>
      <c r="V125" s="963" t="s">
        <v>163</v>
      </c>
      <c r="W125" s="979" t="s">
        <v>163</v>
      </c>
    </row>
    <row r="126" spans="1:23" ht="14.1" customHeight="1">
      <c r="A126" s="370" t="s">
        <v>353</v>
      </c>
      <c r="B126" s="976">
        <v>216</v>
      </c>
      <c r="C126" s="976">
        <v>269</v>
      </c>
      <c r="D126" s="976">
        <v>244</v>
      </c>
      <c r="E126" s="963">
        <v>316</v>
      </c>
      <c r="F126" s="963">
        <v>351</v>
      </c>
      <c r="G126" s="963">
        <v>407</v>
      </c>
      <c r="H126" s="963">
        <v>430</v>
      </c>
      <c r="I126" s="963">
        <v>494</v>
      </c>
      <c r="J126" s="976">
        <v>613</v>
      </c>
      <c r="K126" s="963">
        <v>686</v>
      </c>
      <c r="L126" s="963">
        <v>727</v>
      </c>
      <c r="M126" s="963">
        <v>681</v>
      </c>
      <c r="N126" s="963">
        <v>460</v>
      </c>
      <c r="O126" s="963">
        <v>159</v>
      </c>
      <c r="P126" s="963">
        <v>412</v>
      </c>
      <c r="Q126" s="963">
        <v>130</v>
      </c>
      <c r="R126" s="963">
        <v>431</v>
      </c>
      <c r="S126" s="963">
        <v>116</v>
      </c>
      <c r="T126" s="963">
        <v>427</v>
      </c>
      <c r="U126" s="963">
        <v>83</v>
      </c>
      <c r="V126" s="963" t="s">
        <v>163</v>
      </c>
      <c r="W126" s="979" t="s">
        <v>163</v>
      </c>
    </row>
    <row r="127" spans="1:23" ht="14.1" customHeight="1">
      <c r="A127" s="436" t="s">
        <v>354</v>
      </c>
      <c r="B127" s="976"/>
      <c r="C127" s="976"/>
      <c r="D127" s="976"/>
      <c r="E127" s="963"/>
      <c r="F127" s="963"/>
      <c r="G127" s="963"/>
      <c r="H127" s="963"/>
      <c r="I127" s="963"/>
      <c r="J127" s="976"/>
      <c r="K127" s="963"/>
      <c r="L127" s="963"/>
      <c r="M127" s="983" t="s">
        <v>57</v>
      </c>
      <c r="N127" s="983" t="s">
        <v>57</v>
      </c>
      <c r="O127" s="983" t="s">
        <v>57</v>
      </c>
      <c r="P127" s="983" t="s">
        <v>57</v>
      </c>
      <c r="Q127" s="983" t="s">
        <v>57</v>
      </c>
      <c r="R127" s="677">
        <v>1</v>
      </c>
      <c r="S127" s="983" t="s">
        <v>57</v>
      </c>
      <c r="T127" s="963" t="s">
        <v>57</v>
      </c>
      <c r="U127" s="963" t="s">
        <v>57</v>
      </c>
      <c r="V127" s="963" t="s">
        <v>163</v>
      </c>
      <c r="W127" s="979" t="s">
        <v>163</v>
      </c>
    </row>
    <row r="128" spans="1:23" ht="14.1" customHeight="1">
      <c r="A128" s="370" t="s">
        <v>355</v>
      </c>
      <c r="B128" s="976">
        <v>1</v>
      </c>
      <c r="C128" s="978">
        <v>1</v>
      </c>
      <c r="D128" s="976">
        <v>1</v>
      </c>
      <c r="E128" s="963">
        <v>1</v>
      </c>
      <c r="F128" s="978">
        <v>0</v>
      </c>
      <c r="G128" s="978">
        <v>0</v>
      </c>
      <c r="H128" s="963">
        <v>1</v>
      </c>
      <c r="I128" s="963">
        <v>2</v>
      </c>
      <c r="J128" s="976">
        <v>4</v>
      </c>
      <c r="K128" s="963">
        <v>6</v>
      </c>
      <c r="L128" s="963">
        <v>2</v>
      </c>
      <c r="M128" s="963">
        <v>3</v>
      </c>
      <c r="N128" s="963">
        <v>5</v>
      </c>
      <c r="O128" s="964" t="s">
        <v>57</v>
      </c>
      <c r="P128" s="963">
        <v>5</v>
      </c>
      <c r="Q128" s="964" t="s">
        <v>57</v>
      </c>
      <c r="R128" s="963">
        <v>4</v>
      </c>
      <c r="S128" s="963" t="s">
        <v>57</v>
      </c>
      <c r="T128" s="963">
        <v>2</v>
      </c>
      <c r="U128" s="963">
        <v>1</v>
      </c>
      <c r="V128" s="963" t="s">
        <v>163</v>
      </c>
      <c r="W128" s="979" t="s">
        <v>163</v>
      </c>
    </row>
    <row r="129" spans="1:23" ht="14.1" customHeight="1">
      <c r="A129" s="370" t="s">
        <v>356</v>
      </c>
      <c r="B129" s="976">
        <v>15</v>
      </c>
      <c r="C129" s="976">
        <v>16</v>
      </c>
      <c r="D129" s="976">
        <v>21</v>
      </c>
      <c r="E129" s="963">
        <v>21</v>
      </c>
      <c r="F129" s="963">
        <v>43</v>
      </c>
      <c r="G129" s="963">
        <v>37</v>
      </c>
      <c r="H129" s="963">
        <v>36</v>
      </c>
      <c r="I129" s="963">
        <v>44</v>
      </c>
      <c r="J129" s="976">
        <v>27</v>
      </c>
      <c r="K129" s="963">
        <v>39</v>
      </c>
      <c r="L129" s="963">
        <v>50</v>
      </c>
      <c r="M129" s="963">
        <v>37</v>
      </c>
      <c r="N129" s="963">
        <v>19</v>
      </c>
      <c r="O129" s="963">
        <v>5</v>
      </c>
      <c r="P129" s="963">
        <v>34</v>
      </c>
      <c r="Q129" s="963">
        <v>10</v>
      </c>
      <c r="R129" s="963">
        <v>28</v>
      </c>
      <c r="S129" s="963">
        <v>9</v>
      </c>
      <c r="T129" s="963">
        <v>47</v>
      </c>
      <c r="U129" s="963">
        <v>10</v>
      </c>
      <c r="V129" s="963" t="s">
        <v>163</v>
      </c>
      <c r="W129" s="979" t="s">
        <v>163</v>
      </c>
    </row>
    <row r="130" spans="1:23" ht="14.1" customHeight="1">
      <c r="A130" s="370" t="s">
        <v>357</v>
      </c>
      <c r="B130" s="978">
        <v>0</v>
      </c>
      <c r="C130" s="978">
        <v>0</v>
      </c>
      <c r="D130" s="978">
        <v>0</v>
      </c>
      <c r="E130" s="978">
        <v>0</v>
      </c>
      <c r="F130" s="963">
        <v>4</v>
      </c>
      <c r="G130" s="978">
        <v>0</v>
      </c>
      <c r="H130" s="963">
        <v>2</v>
      </c>
      <c r="I130" s="978">
        <v>0</v>
      </c>
      <c r="J130" s="976">
        <v>1</v>
      </c>
      <c r="K130" s="963">
        <v>3</v>
      </c>
      <c r="L130" s="963">
        <v>3</v>
      </c>
      <c r="M130" s="964" t="s">
        <v>57</v>
      </c>
      <c r="N130" s="963">
        <v>4</v>
      </c>
      <c r="O130" s="964" t="s">
        <v>57</v>
      </c>
      <c r="P130" s="963">
        <v>3</v>
      </c>
      <c r="Q130" s="964" t="s">
        <v>57</v>
      </c>
      <c r="R130" s="963">
        <v>1</v>
      </c>
      <c r="S130" s="963">
        <v>1</v>
      </c>
      <c r="T130" s="963">
        <v>1</v>
      </c>
      <c r="U130" s="963">
        <v>1</v>
      </c>
      <c r="V130" s="963" t="s">
        <v>163</v>
      </c>
      <c r="W130" s="979" t="s">
        <v>163</v>
      </c>
    </row>
    <row r="131" spans="1:23" ht="14.1" customHeight="1">
      <c r="A131" s="370" t="s">
        <v>358</v>
      </c>
      <c r="B131" s="978">
        <v>0</v>
      </c>
      <c r="C131" s="978">
        <v>0</v>
      </c>
      <c r="D131" s="978">
        <v>0</v>
      </c>
      <c r="E131" s="978">
        <v>0</v>
      </c>
      <c r="F131" s="978">
        <v>0</v>
      </c>
      <c r="G131" s="978">
        <v>0</v>
      </c>
      <c r="H131" s="978">
        <v>0</v>
      </c>
      <c r="I131" s="963">
        <v>3</v>
      </c>
      <c r="J131" s="964" t="s">
        <v>57</v>
      </c>
      <c r="K131" s="963">
        <v>1</v>
      </c>
      <c r="L131" s="963">
        <v>1</v>
      </c>
      <c r="M131" s="963">
        <v>1</v>
      </c>
      <c r="N131" s="963">
        <v>2</v>
      </c>
      <c r="O131" s="964" t="s">
        <v>57</v>
      </c>
      <c r="P131" s="963">
        <v>8</v>
      </c>
      <c r="Q131" s="964" t="s">
        <v>57</v>
      </c>
      <c r="R131" s="963">
        <v>3</v>
      </c>
      <c r="S131" s="963">
        <v>4</v>
      </c>
      <c r="T131" s="963">
        <v>2</v>
      </c>
      <c r="U131" s="963">
        <v>3</v>
      </c>
      <c r="V131" s="963" t="s">
        <v>163</v>
      </c>
      <c r="W131" s="979" t="s">
        <v>163</v>
      </c>
    </row>
    <row r="132" spans="1:23" ht="14.1" customHeight="1">
      <c r="A132" s="370" t="s">
        <v>359</v>
      </c>
      <c r="B132" s="976">
        <v>2</v>
      </c>
      <c r="C132" s="976">
        <v>11</v>
      </c>
      <c r="D132" s="976">
        <v>6</v>
      </c>
      <c r="E132" s="963">
        <v>4</v>
      </c>
      <c r="F132" s="963">
        <v>6</v>
      </c>
      <c r="G132" s="963">
        <v>3</v>
      </c>
      <c r="H132" s="963">
        <v>3</v>
      </c>
      <c r="I132" s="963">
        <v>2</v>
      </c>
      <c r="J132" s="976">
        <v>8</v>
      </c>
      <c r="K132" s="963">
        <v>10</v>
      </c>
      <c r="L132" s="963">
        <v>4</v>
      </c>
      <c r="M132" s="963">
        <v>8</v>
      </c>
      <c r="N132" s="963">
        <v>11</v>
      </c>
      <c r="O132" s="963">
        <v>1</v>
      </c>
      <c r="P132" s="963">
        <v>13</v>
      </c>
      <c r="Q132" s="963">
        <v>2</v>
      </c>
      <c r="R132" s="963">
        <v>15</v>
      </c>
      <c r="S132" s="963">
        <v>4</v>
      </c>
      <c r="T132" s="963">
        <v>8</v>
      </c>
      <c r="U132" s="963">
        <v>4</v>
      </c>
      <c r="V132" s="963" t="s">
        <v>163</v>
      </c>
      <c r="W132" s="979" t="s">
        <v>163</v>
      </c>
    </row>
    <row r="133" spans="1:23" ht="14.1" customHeight="1">
      <c r="A133" s="984" t="s">
        <v>360</v>
      </c>
      <c r="B133" s="976"/>
      <c r="C133" s="976"/>
      <c r="D133" s="976"/>
      <c r="E133" s="963"/>
      <c r="F133" s="963"/>
      <c r="G133" s="963"/>
      <c r="H133" s="963"/>
      <c r="I133" s="963"/>
      <c r="J133" s="976"/>
      <c r="K133" s="963"/>
      <c r="L133" s="963"/>
      <c r="M133" s="963"/>
      <c r="N133" s="963"/>
      <c r="O133" s="963"/>
      <c r="P133" s="963">
        <v>2</v>
      </c>
      <c r="Q133" s="964" t="s">
        <v>57</v>
      </c>
      <c r="R133" s="963" t="s">
        <v>57</v>
      </c>
      <c r="S133" s="963" t="s">
        <v>57</v>
      </c>
      <c r="T133" s="963" t="s">
        <v>57</v>
      </c>
      <c r="U133" s="963" t="s">
        <v>57</v>
      </c>
      <c r="V133" s="963" t="s">
        <v>163</v>
      </c>
      <c r="W133" s="979" t="s">
        <v>163</v>
      </c>
    </row>
    <row r="134" spans="1:23" ht="14.1" customHeight="1">
      <c r="A134" s="370" t="s">
        <v>361</v>
      </c>
      <c r="B134" s="976"/>
      <c r="C134" s="976"/>
      <c r="D134" s="976"/>
      <c r="E134" s="963"/>
      <c r="F134" s="963"/>
      <c r="G134" s="963"/>
      <c r="H134" s="963"/>
      <c r="I134" s="963"/>
      <c r="J134" s="964" t="s">
        <v>57</v>
      </c>
      <c r="K134" s="964" t="s">
        <v>57</v>
      </c>
      <c r="L134" s="964" t="s">
        <v>57</v>
      </c>
      <c r="M134" s="963">
        <v>2</v>
      </c>
      <c r="N134" s="963">
        <v>2</v>
      </c>
      <c r="O134" s="963">
        <v>1</v>
      </c>
      <c r="P134" s="964" t="s">
        <v>57</v>
      </c>
      <c r="Q134" s="964" t="s">
        <v>57</v>
      </c>
      <c r="R134" s="963" t="s">
        <v>57</v>
      </c>
      <c r="S134" s="963" t="s">
        <v>57</v>
      </c>
      <c r="T134" s="963" t="s">
        <v>57</v>
      </c>
      <c r="U134" s="963" t="s">
        <v>57</v>
      </c>
      <c r="V134" s="963" t="s">
        <v>163</v>
      </c>
      <c r="W134" s="979" t="s">
        <v>163</v>
      </c>
    </row>
    <row r="135" spans="1:23" ht="14.1" customHeight="1">
      <c r="A135" s="370" t="s">
        <v>362</v>
      </c>
      <c r="B135" s="978">
        <v>0</v>
      </c>
      <c r="C135" s="978">
        <v>1</v>
      </c>
      <c r="D135" s="978">
        <v>0</v>
      </c>
      <c r="E135" s="978">
        <v>0</v>
      </c>
      <c r="F135" s="963">
        <v>1</v>
      </c>
      <c r="G135" s="963">
        <v>1</v>
      </c>
      <c r="H135" s="963">
        <v>7</v>
      </c>
      <c r="I135" s="963">
        <v>4</v>
      </c>
      <c r="J135" s="976">
        <v>4</v>
      </c>
      <c r="K135" s="963">
        <v>3</v>
      </c>
      <c r="L135" s="964" t="s">
        <v>57</v>
      </c>
      <c r="M135" s="963">
        <v>3</v>
      </c>
      <c r="N135" s="964" t="s">
        <v>57</v>
      </c>
      <c r="O135" s="964" t="s">
        <v>57</v>
      </c>
      <c r="P135" s="963">
        <v>7</v>
      </c>
      <c r="Q135" s="964" t="s">
        <v>57</v>
      </c>
      <c r="R135" s="963">
        <v>11</v>
      </c>
      <c r="S135" s="963" t="s">
        <v>57</v>
      </c>
      <c r="T135" s="963">
        <v>11</v>
      </c>
      <c r="U135" s="963" t="s">
        <v>57</v>
      </c>
      <c r="V135" s="963" t="s">
        <v>163</v>
      </c>
      <c r="W135" s="979" t="s">
        <v>163</v>
      </c>
    </row>
    <row r="136" spans="1:23" ht="33.6" customHeight="1">
      <c r="A136" s="985" t="s">
        <v>363</v>
      </c>
      <c r="B136" s="978">
        <v>0</v>
      </c>
      <c r="C136" s="978">
        <v>0</v>
      </c>
      <c r="D136" s="981">
        <v>2</v>
      </c>
      <c r="E136" s="978">
        <v>0</v>
      </c>
      <c r="F136" s="963">
        <v>1</v>
      </c>
      <c r="G136" s="963">
        <v>2</v>
      </c>
      <c r="H136" s="963">
        <v>1</v>
      </c>
      <c r="I136" s="963">
        <v>1</v>
      </c>
      <c r="J136" s="976">
        <v>1</v>
      </c>
      <c r="K136" s="964" t="s">
        <v>57</v>
      </c>
      <c r="L136" s="964" t="s">
        <v>57</v>
      </c>
      <c r="M136" s="963">
        <v>2</v>
      </c>
      <c r="N136" s="963">
        <v>2</v>
      </c>
      <c r="O136" s="964" t="s">
        <v>57</v>
      </c>
      <c r="P136" s="963">
        <v>1</v>
      </c>
      <c r="Q136" s="964" t="s">
        <v>57</v>
      </c>
      <c r="R136" s="963">
        <v>1</v>
      </c>
      <c r="S136" s="963" t="s">
        <v>57</v>
      </c>
      <c r="T136" s="963">
        <v>2</v>
      </c>
      <c r="U136" s="963" t="s">
        <v>57</v>
      </c>
      <c r="V136" s="963" t="s">
        <v>163</v>
      </c>
      <c r="W136" s="979" t="s">
        <v>163</v>
      </c>
    </row>
    <row r="137" spans="1:23" ht="14.1" customHeight="1">
      <c r="A137" s="370" t="s">
        <v>364</v>
      </c>
      <c r="B137" s="976">
        <v>4249</v>
      </c>
      <c r="C137" s="976">
        <v>4240</v>
      </c>
      <c r="D137" s="976">
        <v>4510</v>
      </c>
      <c r="E137" s="963">
        <v>4639</v>
      </c>
      <c r="F137" s="963">
        <v>4893</v>
      </c>
      <c r="G137" s="963">
        <v>4764</v>
      </c>
      <c r="H137" s="963">
        <v>4764</v>
      </c>
      <c r="I137" s="963">
        <v>5328</v>
      </c>
      <c r="J137" s="976">
        <v>5443</v>
      </c>
      <c r="K137" s="963">
        <v>6676</v>
      </c>
      <c r="L137" s="963">
        <v>5921</v>
      </c>
      <c r="M137" s="963">
        <v>5761</v>
      </c>
      <c r="N137" s="963">
        <v>3990</v>
      </c>
      <c r="O137" s="963">
        <v>1520</v>
      </c>
      <c r="P137" s="963">
        <v>3791</v>
      </c>
      <c r="Q137" s="963">
        <v>1403</v>
      </c>
      <c r="R137" s="963">
        <v>3946</v>
      </c>
      <c r="S137" s="963">
        <v>1226</v>
      </c>
      <c r="T137" s="963">
        <v>3900</v>
      </c>
      <c r="U137" s="963">
        <v>1081</v>
      </c>
      <c r="V137" s="963" t="s">
        <v>163</v>
      </c>
      <c r="W137" s="979" t="s">
        <v>163</v>
      </c>
    </row>
    <row r="138" spans="1:23" ht="14.1" customHeight="1">
      <c r="A138" s="370" t="s">
        <v>365</v>
      </c>
      <c r="B138" s="978">
        <v>0</v>
      </c>
      <c r="C138" s="978">
        <v>0</v>
      </c>
      <c r="D138" s="978">
        <v>0</v>
      </c>
      <c r="E138" s="978">
        <v>0</v>
      </c>
      <c r="F138" s="978">
        <v>0</v>
      </c>
      <c r="G138" s="978">
        <v>0</v>
      </c>
      <c r="H138" s="978">
        <v>0</v>
      </c>
      <c r="I138" s="963">
        <v>1</v>
      </c>
      <c r="J138" s="964" t="s">
        <v>57</v>
      </c>
      <c r="K138" s="963">
        <v>1</v>
      </c>
      <c r="L138" s="964" t="s">
        <v>57</v>
      </c>
      <c r="M138" s="963">
        <v>3</v>
      </c>
      <c r="N138" s="963">
        <v>2</v>
      </c>
      <c r="O138" s="964" t="s">
        <v>57</v>
      </c>
      <c r="P138" s="964" t="s">
        <v>57</v>
      </c>
      <c r="Q138" s="963">
        <v>1</v>
      </c>
      <c r="R138" s="963">
        <v>1</v>
      </c>
      <c r="S138" s="963">
        <v>1</v>
      </c>
      <c r="T138" s="963" t="s">
        <v>57</v>
      </c>
      <c r="U138" s="963" t="s">
        <v>57</v>
      </c>
      <c r="V138" s="963" t="s">
        <v>163</v>
      </c>
      <c r="W138" s="979" t="s">
        <v>163</v>
      </c>
    </row>
    <row r="139" spans="1:23" ht="14.1" customHeight="1">
      <c r="A139" s="370" t="s">
        <v>366</v>
      </c>
      <c r="B139" s="976">
        <v>474</v>
      </c>
      <c r="C139" s="976">
        <v>580</v>
      </c>
      <c r="D139" s="976">
        <v>579</v>
      </c>
      <c r="E139" s="963">
        <v>658</v>
      </c>
      <c r="F139" s="963">
        <v>613</v>
      </c>
      <c r="G139" s="963">
        <v>600</v>
      </c>
      <c r="H139" s="963">
        <v>707</v>
      </c>
      <c r="I139" s="963">
        <v>744</v>
      </c>
      <c r="J139" s="976">
        <v>771</v>
      </c>
      <c r="K139" s="963">
        <v>759</v>
      </c>
      <c r="L139" s="963">
        <v>843</v>
      </c>
      <c r="M139" s="963">
        <v>849</v>
      </c>
      <c r="N139" s="963">
        <v>607</v>
      </c>
      <c r="O139" s="963">
        <v>236</v>
      </c>
      <c r="P139" s="963">
        <v>642</v>
      </c>
      <c r="Q139" s="963">
        <v>219</v>
      </c>
      <c r="R139" s="963">
        <v>725</v>
      </c>
      <c r="S139" s="963">
        <v>179</v>
      </c>
      <c r="T139" s="963">
        <v>710</v>
      </c>
      <c r="U139" s="963">
        <v>198</v>
      </c>
      <c r="V139" s="963" t="s">
        <v>163</v>
      </c>
      <c r="W139" s="979" t="s">
        <v>163</v>
      </c>
    </row>
    <row r="140" spans="1:23" ht="14.1" customHeight="1">
      <c r="A140" s="370" t="s">
        <v>367</v>
      </c>
      <c r="B140" s="978">
        <v>0</v>
      </c>
      <c r="C140" s="978">
        <v>0</v>
      </c>
      <c r="D140" s="978">
        <v>0</v>
      </c>
      <c r="E140" s="978">
        <v>0</v>
      </c>
      <c r="F140" s="978">
        <v>0</v>
      </c>
      <c r="G140" s="963">
        <v>1</v>
      </c>
      <c r="H140" s="963">
        <v>1</v>
      </c>
      <c r="I140" s="963">
        <v>2</v>
      </c>
      <c r="J140" s="976">
        <v>1</v>
      </c>
      <c r="K140" s="963">
        <v>2</v>
      </c>
      <c r="L140" s="963">
        <v>1</v>
      </c>
      <c r="M140" s="963">
        <v>1</v>
      </c>
      <c r="N140" s="964" t="s">
        <v>57</v>
      </c>
      <c r="O140" s="964" t="s">
        <v>57</v>
      </c>
      <c r="P140" s="964" t="s">
        <v>57</v>
      </c>
      <c r="Q140" s="964" t="s">
        <v>57</v>
      </c>
      <c r="R140" s="963" t="s">
        <v>57</v>
      </c>
      <c r="S140" s="963" t="s">
        <v>57</v>
      </c>
      <c r="T140" s="963" t="s">
        <v>57</v>
      </c>
      <c r="U140" s="963" t="s">
        <v>57</v>
      </c>
      <c r="V140" s="963" t="s">
        <v>163</v>
      </c>
      <c r="W140" s="979" t="s">
        <v>163</v>
      </c>
    </row>
    <row r="141" spans="1:23" ht="14.1" customHeight="1">
      <c r="A141" s="370" t="s">
        <v>368</v>
      </c>
      <c r="B141" s="978">
        <v>0</v>
      </c>
      <c r="C141" s="978">
        <v>0</v>
      </c>
      <c r="D141" s="978">
        <v>0</v>
      </c>
      <c r="E141" s="963">
        <v>1</v>
      </c>
      <c r="F141" s="978">
        <v>0</v>
      </c>
      <c r="G141" s="978">
        <v>0</v>
      </c>
      <c r="H141" s="978">
        <v>0</v>
      </c>
      <c r="I141" s="978">
        <v>0</v>
      </c>
      <c r="J141" s="964" t="s">
        <v>57</v>
      </c>
      <c r="K141" s="963">
        <v>2</v>
      </c>
      <c r="L141" s="964" t="s">
        <v>57</v>
      </c>
      <c r="M141" s="964" t="s">
        <v>57</v>
      </c>
      <c r="N141" s="963">
        <v>2</v>
      </c>
      <c r="O141" s="963">
        <v>2</v>
      </c>
      <c r="P141" s="964" t="s">
        <v>57</v>
      </c>
      <c r="Q141" s="964" t="s">
        <v>57</v>
      </c>
      <c r="R141" s="963" t="s">
        <v>57</v>
      </c>
      <c r="S141" s="963" t="s">
        <v>57</v>
      </c>
      <c r="T141" s="963" t="s">
        <v>57</v>
      </c>
      <c r="U141" s="963" t="s">
        <v>57</v>
      </c>
      <c r="V141" s="963" t="s">
        <v>163</v>
      </c>
      <c r="W141" s="979" t="s">
        <v>163</v>
      </c>
    </row>
    <row r="142" spans="1:23" ht="14.1" customHeight="1">
      <c r="A142" s="370" t="s">
        <v>369</v>
      </c>
      <c r="B142" s="976">
        <v>5</v>
      </c>
      <c r="C142" s="976">
        <v>1</v>
      </c>
      <c r="D142" s="976">
        <v>2</v>
      </c>
      <c r="E142" s="963">
        <v>7</v>
      </c>
      <c r="F142" s="963">
        <v>5</v>
      </c>
      <c r="G142" s="963">
        <v>2</v>
      </c>
      <c r="H142" s="963">
        <v>4</v>
      </c>
      <c r="I142" s="963">
        <v>12</v>
      </c>
      <c r="J142" s="976">
        <v>4</v>
      </c>
      <c r="K142" s="963">
        <v>8</v>
      </c>
      <c r="L142" s="963">
        <v>5</v>
      </c>
      <c r="M142" s="963">
        <v>7</v>
      </c>
      <c r="N142" s="963">
        <v>7</v>
      </c>
      <c r="O142" s="963">
        <v>2</v>
      </c>
      <c r="P142" s="963">
        <v>14</v>
      </c>
      <c r="Q142" s="963">
        <v>1</v>
      </c>
      <c r="R142" s="963">
        <v>3</v>
      </c>
      <c r="S142" s="963" t="s">
        <v>57</v>
      </c>
      <c r="T142" s="963">
        <v>5</v>
      </c>
      <c r="U142" s="963">
        <v>2</v>
      </c>
      <c r="V142" s="963" t="s">
        <v>163</v>
      </c>
      <c r="W142" s="979" t="s">
        <v>163</v>
      </c>
    </row>
    <row r="143" spans="1:23" ht="14.1" customHeight="1">
      <c r="A143" s="370" t="s">
        <v>370</v>
      </c>
      <c r="B143" s="976">
        <v>662</v>
      </c>
      <c r="C143" s="976">
        <v>856</v>
      </c>
      <c r="D143" s="976">
        <v>871</v>
      </c>
      <c r="E143" s="963">
        <v>1024</v>
      </c>
      <c r="F143" s="963">
        <v>1026</v>
      </c>
      <c r="G143" s="963">
        <v>1151</v>
      </c>
      <c r="H143" s="963">
        <v>1166</v>
      </c>
      <c r="I143" s="963">
        <v>1282</v>
      </c>
      <c r="J143" s="976">
        <v>1202</v>
      </c>
      <c r="K143" s="963">
        <v>1202</v>
      </c>
      <c r="L143" s="963">
        <v>1256</v>
      </c>
      <c r="M143" s="963">
        <v>1259</v>
      </c>
      <c r="N143" s="963">
        <v>911</v>
      </c>
      <c r="O143" s="963">
        <v>395</v>
      </c>
      <c r="P143" s="963">
        <v>850</v>
      </c>
      <c r="Q143" s="963">
        <v>339</v>
      </c>
      <c r="R143" s="963">
        <v>964</v>
      </c>
      <c r="S143" s="963">
        <v>258</v>
      </c>
      <c r="T143" s="963">
        <v>924</v>
      </c>
      <c r="U143" s="963">
        <v>265</v>
      </c>
      <c r="V143" s="963" t="s">
        <v>163</v>
      </c>
      <c r="W143" s="979" t="s">
        <v>163</v>
      </c>
    </row>
    <row r="144" spans="1:23" ht="14.1" customHeight="1">
      <c r="A144" s="370" t="s">
        <v>371</v>
      </c>
      <c r="B144" s="976">
        <v>1</v>
      </c>
      <c r="C144" s="978">
        <v>0</v>
      </c>
      <c r="D144" s="976">
        <v>2</v>
      </c>
      <c r="E144" s="978">
        <v>0</v>
      </c>
      <c r="F144" s="978">
        <v>0</v>
      </c>
      <c r="G144" s="978">
        <v>0</v>
      </c>
      <c r="H144" s="963">
        <v>3</v>
      </c>
      <c r="I144" s="963">
        <v>3</v>
      </c>
      <c r="J144" s="964" t="s">
        <v>57</v>
      </c>
      <c r="K144" s="963">
        <v>4</v>
      </c>
      <c r="L144" s="963">
        <v>3</v>
      </c>
      <c r="M144" s="963">
        <v>2</v>
      </c>
      <c r="N144" s="963">
        <v>2</v>
      </c>
      <c r="O144" s="963">
        <v>2</v>
      </c>
      <c r="P144" s="963">
        <v>2</v>
      </c>
      <c r="Q144" s="964" t="s">
        <v>57</v>
      </c>
      <c r="R144" s="963">
        <v>7</v>
      </c>
      <c r="S144" s="963">
        <v>1</v>
      </c>
      <c r="T144" s="963">
        <v>6</v>
      </c>
      <c r="U144" s="963">
        <v>2</v>
      </c>
      <c r="V144" s="963" t="s">
        <v>163</v>
      </c>
      <c r="W144" s="979" t="s">
        <v>163</v>
      </c>
    </row>
    <row r="145" spans="1:23" ht="14.1" customHeight="1">
      <c r="A145" s="370" t="s">
        <v>372</v>
      </c>
      <c r="B145" s="978">
        <v>2</v>
      </c>
      <c r="C145" s="976">
        <v>5</v>
      </c>
      <c r="D145" s="978">
        <v>4</v>
      </c>
      <c r="E145" s="963">
        <v>7</v>
      </c>
      <c r="F145" s="963">
        <v>5</v>
      </c>
      <c r="G145" s="963">
        <v>5</v>
      </c>
      <c r="H145" s="963">
        <v>5</v>
      </c>
      <c r="I145" s="963">
        <v>5</v>
      </c>
      <c r="J145" s="976">
        <v>8</v>
      </c>
      <c r="K145" s="963">
        <v>6</v>
      </c>
      <c r="L145" s="963">
        <v>8</v>
      </c>
      <c r="M145" s="963">
        <v>4</v>
      </c>
      <c r="N145" s="963">
        <v>2</v>
      </c>
      <c r="O145" s="963">
        <v>1</v>
      </c>
      <c r="P145" s="963">
        <v>4</v>
      </c>
      <c r="Q145" s="963">
        <v>1</v>
      </c>
      <c r="R145" s="963">
        <v>3</v>
      </c>
      <c r="S145" s="963" t="s">
        <v>57</v>
      </c>
      <c r="T145" s="963">
        <v>4</v>
      </c>
      <c r="U145" s="963">
        <v>1</v>
      </c>
      <c r="V145" s="963" t="s">
        <v>163</v>
      </c>
      <c r="W145" s="979" t="s">
        <v>163</v>
      </c>
    </row>
    <row r="146" spans="1:23" ht="14.1" customHeight="1">
      <c r="A146" s="370" t="s">
        <v>373</v>
      </c>
      <c r="B146" s="976">
        <v>10</v>
      </c>
      <c r="C146" s="976">
        <v>21</v>
      </c>
      <c r="D146" s="976">
        <v>7</v>
      </c>
      <c r="E146" s="963">
        <v>20</v>
      </c>
      <c r="F146" s="963">
        <v>29</v>
      </c>
      <c r="G146" s="977">
        <v>14</v>
      </c>
      <c r="H146" s="963">
        <v>42</v>
      </c>
      <c r="I146" s="963">
        <v>35</v>
      </c>
      <c r="J146" s="976">
        <v>47</v>
      </c>
      <c r="K146" s="963">
        <v>53</v>
      </c>
      <c r="L146" s="963">
        <v>49</v>
      </c>
      <c r="M146" s="963">
        <v>31</v>
      </c>
      <c r="N146" s="963">
        <v>22</v>
      </c>
      <c r="O146" s="963">
        <v>10</v>
      </c>
      <c r="P146" s="963">
        <v>23</v>
      </c>
      <c r="Q146" s="963">
        <v>3</v>
      </c>
      <c r="R146" s="963">
        <v>46</v>
      </c>
      <c r="S146" s="963">
        <v>4</v>
      </c>
      <c r="T146" s="963">
        <v>36</v>
      </c>
      <c r="U146" s="963">
        <v>3</v>
      </c>
      <c r="V146" s="963" t="s">
        <v>163</v>
      </c>
      <c r="W146" s="979" t="s">
        <v>163</v>
      </c>
    </row>
    <row r="147" spans="1:23" ht="14.1" customHeight="1">
      <c r="A147" s="370" t="s">
        <v>374</v>
      </c>
      <c r="B147" s="976"/>
      <c r="C147" s="976"/>
      <c r="D147" s="976"/>
      <c r="E147" s="963"/>
      <c r="F147" s="963"/>
      <c r="G147" s="977"/>
      <c r="H147" s="963"/>
      <c r="I147" s="963"/>
      <c r="J147" s="976"/>
      <c r="K147" s="964" t="s">
        <v>57</v>
      </c>
      <c r="L147" s="964" t="s">
        <v>57</v>
      </c>
      <c r="M147" s="964" t="s">
        <v>57</v>
      </c>
      <c r="N147" s="963">
        <v>1</v>
      </c>
      <c r="O147" s="964" t="s">
        <v>57</v>
      </c>
      <c r="P147" s="963">
        <v>2</v>
      </c>
      <c r="Q147" s="964" t="s">
        <v>57</v>
      </c>
      <c r="R147" s="963" t="s">
        <v>57</v>
      </c>
      <c r="S147" s="963" t="s">
        <v>57</v>
      </c>
      <c r="T147" s="963">
        <v>2</v>
      </c>
      <c r="U147" s="963" t="s">
        <v>57</v>
      </c>
      <c r="V147" s="963" t="s">
        <v>163</v>
      </c>
      <c r="W147" s="979" t="s">
        <v>163</v>
      </c>
    </row>
    <row r="148" spans="1:23" ht="14.1" customHeight="1">
      <c r="A148" s="370" t="s">
        <v>375</v>
      </c>
      <c r="B148" s="976">
        <v>7</v>
      </c>
      <c r="C148" s="976">
        <v>12</v>
      </c>
      <c r="D148" s="976">
        <v>6</v>
      </c>
      <c r="E148" s="963">
        <v>3</v>
      </c>
      <c r="F148" s="963">
        <v>6</v>
      </c>
      <c r="G148" s="963">
        <v>6</v>
      </c>
      <c r="H148" s="963">
        <v>6</v>
      </c>
      <c r="I148" s="963">
        <v>11</v>
      </c>
      <c r="J148" s="976">
        <v>15</v>
      </c>
      <c r="K148" s="963">
        <v>21</v>
      </c>
      <c r="L148" s="963">
        <v>13</v>
      </c>
      <c r="M148" s="963">
        <v>13</v>
      </c>
      <c r="N148" s="963">
        <v>5</v>
      </c>
      <c r="O148" s="963">
        <v>4</v>
      </c>
      <c r="P148" s="963">
        <v>7</v>
      </c>
      <c r="Q148" s="963">
        <v>5</v>
      </c>
      <c r="R148" s="963">
        <v>6</v>
      </c>
      <c r="S148" s="963">
        <v>2</v>
      </c>
      <c r="T148" s="963">
        <v>6</v>
      </c>
      <c r="U148" s="963">
        <v>1</v>
      </c>
      <c r="V148" s="963" t="s">
        <v>163</v>
      </c>
      <c r="W148" s="979" t="s">
        <v>163</v>
      </c>
    </row>
    <row r="149" spans="1:23" ht="14.1" customHeight="1">
      <c r="A149" s="370" t="s">
        <v>376</v>
      </c>
      <c r="B149" s="978">
        <v>0</v>
      </c>
      <c r="C149" s="978">
        <v>1</v>
      </c>
      <c r="D149" s="978">
        <v>0</v>
      </c>
      <c r="E149" s="978">
        <v>0</v>
      </c>
      <c r="F149" s="963">
        <v>2</v>
      </c>
      <c r="G149" s="963">
        <v>1</v>
      </c>
      <c r="H149" s="963">
        <v>3</v>
      </c>
      <c r="I149" s="978">
        <v>0</v>
      </c>
      <c r="J149" s="976">
        <v>1</v>
      </c>
      <c r="K149" s="963">
        <v>4</v>
      </c>
      <c r="L149" s="964" t="s">
        <v>57</v>
      </c>
      <c r="M149" s="963">
        <v>15</v>
      </c>
      <c r="N149" s="964" t="s">
        <v>57</v>
      </c>
      <c r="O149" s="964" t="s">
        <v>57</v>
      </c>
      <c r="P149" s="963">
        <v>1</v>
      </c>
      <c r="Q149" s="964" t="s">
        <v>57</v>
      </c>
      <c r="R149" s="963">
        <v>3</v>
      </c>
      <c r="S149" s="963" t="s">
        <v>57</v>
      </c>
      <c r="T149" s="963">
        <v>1</v>
      </c>
      <c r="U149" s="963" t="s">
        <v>57</v>
      </c>
      <c r="V149" s="963" t="s">
        <v>163</v>
      </c>
      <c r="W149" s="979" t="s">
        <v>163</v>
      </c>
    </row>
    <row r="150" spans="1:23" ht="14.1" customHeight="1">
      <c r="A150" s="370" t="s">
        <v>377</v>
      </c>
      <c r="B150" s="976">
        <v>9</v>
      </c>
      <c r="C150" s="976">
        <v>9</v>
      </c>
      <c r="D150" s="976">
        <v>5</v>
      </c>
      <c r="E150" s="963">
        <v>8</v>
      </c>
      <c r="F150" s="963">
        <v>16</v>
      </c>
      <c r="G150" s="963">
        <v>3</v>
      </c>
      <c r="H150" s="963">
        <v>11</v>
      </c>
      <c r="I150" s="963">
        <v>12</v>
      </c>
      <c r="J150" s="976">
        <v>16</v>
      </c>
      <c r="K150" s="963">
        <v>19</v>
      </c>
      <c r="L150" s="963">
        <v>21</v>
      </c>
      <c r="M150" s="963">
        <v>26</v>
      </c>
      <c r="N150" s="963">
        <v>17</v>
      </c>
      <c r="O150" s="963">
        <v>2</v>
      </c>
      <c r="P150" s="963">
        <v>32</v>
      </c>
      <c r="Q150" s="963">
        <v>4</v>
      </c>
      <c r="R150" s="963">
        <v>18</v>
      </c>
      <c r="S150" s="963">
        <v>6</v>
      </c>
      <c r="T150" s="963">
        <v>22</v>
      </c>
      <c r="U150" s="963">
        <v>6</v>
      </c>
      <c r="V150" s="963" t="s">
        <v>163</v>
      </c>
      <c r="W150" s="979" t="s">
        <v>163</v>
      </c>
    </row>
    <row r="151" spans="1:23" ht="14.1" customHeight="1">
      <c r="A151" s="370" t="s">
        <v>378</v>
      </c>
      <c r="B151" s="976">
        <v>87</v>
      </c>
      <c r="C151" s="976">
        <v>72</v>
      </c>
      <c r="D151" s="976">
        <v>61</v>
      </c>
      <c r="E151" s="963">
        <v>84</v>
      </c>
      <c r="F151" s="963">
        <v>99</v>
      </c>
      <c r="G151" s="963">
        <v>76</v>
      </c>
      <c r="H151" s="963">
        <v>87</v>
      </c>
      <c r="I151" s="963">
        <v>120</v>
      </c>
      <c r="J151" s="976">
        <v>116</v>
      </c>
      <c r="K151" s="963">
        <v>119</v>
      </c>
      <c r="L151" s="963">
        <v>165</v>
      </c>
      <c r="M151" s="963">
        <v>176</v>
      </c>
      <c r="N151" s="963">
        <v>114</v>
      </c>
      <c r="O151" s="963">
        <v>40</v>
      </c>
      <c r="P151" s="963">
        <v>93</v>
      </c>
      <c r="Q151" s="963">
        <v>36</v>
      </c>
      <c r="R151" s="963">
        <v>108</v>
      </c>
      <c r="S151" s="963">
        <v>49</v>
      </c>
      <c r="T151" s="963">
        <v>116</v>
      </c>
      <c r="U151" s="963">
        <v>29</v>
      </c>
      <c r="V151" s="963" t="s">
        <v>163</v>
      </c>
      <c r="W151" s="979" t="s">
        <v>163</v>
      </c>
    </row>
    <row r="152" spans="1:23" ht="14.1" customHeight="1">
      <c r="A152" s="370" t="s">
        <v>379</v>
      </c>
      <c r="B152" s="976">
        <v>104</v>
      </c>
      <c r="C152" s="976">
        <v>122</v>
      </c>
      <c r="D152" s="976">
        <v>150</v>
      </c>
      <c r="E152" s="963">
        <v>178</v>
      </c>
      <c r="F152" s="963">
        <v>249</v>
      </c>
      <c r="G152" s="963">
        <v>279</v>
      </c>
      <c r="H152" s="963">
        <v>397</v>
      </c>
      <c r="I152" s="963">
        <v>481</v>
      </c>
      <c r="J152" s="976">
        <v>535</v>
      </c>
      <c r="K152" s="963">
        <v>570</v>
      </c>
      <c r="L152" s="963">
        <v>608</v>
      </c>
      <c r="M152" s="963">
        <v>742</v>
      </c>
      <c r="N152" s="963">
        <v>574</v>
      </c>
      <c r="O152" s="963">
        <v>138</v>
      </c>
      <c r="P152" s="963">
        <v>551</v>
      </c>
      <c r="Q152" s="963">
        <v>143</v>
      </c>
      <c r="R152" s="963">
        <v>626</v>
      </c>
      <c r="S152" s="963">
        <v>148</v>
      </c>
      <c r="T152" s="963">
        <v>697</v>
      </c>
      <c r="U152" s="963">
        <v>157</v>
      </c>
      <c r="V152" s="963" t="s">
        <v>163</v>
      </c>
      <c r="W152" s="979" t="s">
        <v>163</v>
      </c>
    </row>
    <row r="153" spans="1:23" ht="14.1" customHeight="1">
      <c r="A153" s="370" t="s">
        <v>380</v>
      </c>
      <c r="B153" s="976">
        <v>66</v>
      </c>
      <c r="C153" s="976">
        <v>91</v>
      </c>
      <c r="D153" s="976">
        <v>87</v>
      </c>
      <c r="E153" s="963">
        <v>113</v>
      </c>
      <c r="F153" s="963">
        <v>115</v>
      </c>
      <c r="G153" s="963">
        <v>114</v>
      </c>
      <c r="H153" s="963">
        <v>134</v>
      </c>
      <c r="I153" s="963">
        <v>183</v>
      </c>
      <c r="J153" s="976">
        <v>184</v>
      </c>
      <c r="K153" s="963">
        <v>249</v>
      </c>
      <c r="L153" s="963">
        <v>316</v>
      </c>
      <c r="M153" s="963">
        <v>298</v>
      </c>
      <c r="N153" s="963">
        <v>254</v>
      </c>
      <c r="O153" s="963">
        <v>64</v>
      </c>
      <c r="P153" s="963">
        <v>226</v>
      </c>
      <c r="Q153" s="963">
        <v>80</v>
      </c>
      <c r="R153" s="963">
        <v>262</v>
      </c>
      <c r="S153" s="963">
        <v>77</v>
      </c>
      <c r="T153" s="963">
        <v>268</v>
      </c>
      <c r="U153" s="963">
        <v>58</v>
      </c>
      <c r="V153" s="963" t="s">
        <v>163</v>
      </c>
      <c r="W153" s="979" t="s">
        <v>163</v>
      </c>
    </row>
    <row r="154" spans="1:23" ht="14.1" customHeight="1">
      <c r="A154" s="370" t="s">
        <v>381</v>
      </c>
      <c r="B154" s="976">
        <v>4</v>
      </c>
      <c r="C154" s="978" t="s">
        <v>57</v>
      </c>
      <c r="D154" s="976">
        <v>4</v>
      </c>
      <c r="E154" s="963">
        <v>2</v>
      </c>
      <c r="F154" s="963">
        <v>20</v>
      </c>
      <c r="G154" s="963">
        <v>17</v>
      </c>
      <c r="H154" s="963">
        <v>20</v>
      </c>
      <c r="I154" s="963">
        <v>36</v>
      </c>
      <c r="J154" s="976">
        <v>57</v>
      </c>
      <c r="K154" s="963">
        <v>52</v>
      </c>
      <c r="L154" s="963">
        <v>42</v>
      </c>
      <c r="M154" s="963">
        <v>59</v>
      </c>
      <c r="N154" s="963">
        <v>47</v>
      </c>
      <c r="O154" s="963">
        <v>10</v>
      </c>
      <c r="P154" s="963">
        <v>69</v>
      </c>
      <c r="Q154" s="963">
        <v>16</v>
      </c>
      <c r="R154" s="963">
        <v>31</v>
      </c>
      <c r="S154" s="963">
        <v>13</v>
      </c>
      <c r="T154" s="963">
        <v>54</v>
      </c>
      <c r="U154" s="963">
        <v>20</v>
      </c>
      <c r="V154" s="963" t="s">
        <v>163</v>
      </c>
      <c r="W154" s="979" t="s">
        <v>163</v>
      </c>
    </row>
    <row r="155" spans="1:23" ht="14.1" customHeight="1">
      <c r="A155" s="370" t="s">
        <v>382</v>
      </c>
      <c r="B155" s="976">
        <v>39</v>
      </c>
      <c r="C155" s="976">
        <v>47</v>
      </c>
      <c r="D155" s="976">
        <v>58</v>
      </c>
      <c r="E155" s="963">
        <v>64</v>
      </c>
      <c r="F155" s="963">
        <v>102</v>
      </c>
      <c r="G155" s="963">
        <v>86</v>
      </c>
      <c r="H155" s="963">
        <v>117</v>
      </c>
      <c r="I155" s="963">
        <v>140</v>
      </c>
      <c r="J155" s="976">
        <v>166</v>
      </c>
      <c r="K155" s="963">
        <v>139</v>
      </c>
      <c r="L155" s="963">
        <v>143</v>
      </c>
      <c r="M155" s="963">
        <v>193</v>
      </c>
      <c r="N155" s="963">
        <v>155</v>
      </c>
      <c r="O155" s="963">
        <v>31</v>
      </c>
      <c r="P155" s="963">
        <v>158</v>
      </c>
      <c r="Q155" s="963">
        <v>37</v>
      </c>
      <c r="R155" s="963">
        <v>185</v>
      </c>
      <c r="S155" s="963">
        <v>32</v>
      </c>
      <c r="T155" s="963">
        <v>148</v>
      </c>
      <c r="U155" s="963">
        <v>31</v>
      </c>
      <c r="V155" s="963" t="s">
        <v>163</v>
      </c>
      <c r="W155" s="979" t="s">
        <v>163</v>
      </c>
    </row>
    <row r="156" spans="1:23" ht="14.1" customHeight="1">
      <c r="A156" s="370" t="s">
        <v>383</v>
      </c>
      <c r="B156" s="976">
        <v>443</v>
      </c>
      <c r="C156" s="976">
        <v>531</v>
      </c>
      <c r="D156" s="976">
        <v>498</v>
      </c>
      <c r="E156" s="963">
        <v>600</v>
      </c>
      <c r="F156" s="963">
        <v>741</v>
      </c>
      <c r="G156" s="963">
        <v>837</v>
      </c>
      <c r="H156" s="963">
        <v>1001</v>
      </c>
      <c r="I156" s="963">
        <v>1025</v>
      </c>
      <c r="J156" s="976">
        <v>1064</v>
      </c>
      <c r="K156" s="963">
        <v>1102</v>
      </c>
      <c r="L156" s="963">
        <v>1208</v>
      </c>
      <c r="M156" s="963">
        <v>1101</v>
      </c>
      <c r="N156" s="963">
        <v>1002</v>
      </c>
      <c r="O156" s="963">
        <v>304</v>
      </c>
      <c r="P156" s="963">
        <v>1008</v>
      </c>
      <c r="Q156" s="963">
        <v>303</v>
      </c>
      <c r="R156" s="963">
        <v>990</v>
      </c>
      <c r="S156" s="963">
        <v>261</v>
      </c>
      <c r="T156" s="963">
        <v>751</v>
      </c>
      <c r="U156" s="963">
        <v>251</v>
      </c>
      <c r="V156" s="963" t="s">
        <v>163</v>
      </c>
      <c r="W156" s="979" t="s">
        <v>163</v>
      </c>
    </row>
    <row r="157" spans="1:23" ht="14.1" customHeight="1">
      <c r="A157" s="370" t="s">
        <v>384</v>
      </c>
      <c r="B157" s="976"/>
      <c r="C157" s="976"/>
      <c r="D157" s="976"/>
      <c r="E157" s="963"/>
      <c r="F157" s="963"/>
      <c r="G157" s="963"/>
      <c r="H157" s="963"/>
      <c r="I157" s="963"/>
      <c r="J157" s="976"/>
      <c r="K157" s="964" t="s">
        <v>57</v>
      </c>
      <c r="L157" s="964" t="s">
        <v>57</v>
      </c>
      <c r="M157" s="964" t="s">
        <v>57</v>
      </c>
      <c r="N157" s="963">
        <v>1</v>
      </c>
      <c r="O157" s="964" t="s">
        <v>57</v>
      </c>
      <c r="P157" s="964" t="s">
        <v>57</v>
      </c>
      <c r="Q157" s="964" t="s">
        <v>57</v>
      </c>
      <c r="R157" s="963" t="s">
        <v>57</v>
      </c>
      <c r="S157" s="963" t="s">
        <v>57</v>
      </c>
      <c r="T157" s="963" t="s">
        <v>57</v>
      </c>
      <c r="U157" s="963" t="s">
        <v>57</v>
      </c>
      <c r="V157" s="963" t="s">
        <v>163</v>
      </c>
      <c r="W157" s="979" t="s">
        <v>163</v>
      </c>
    </row>
    <row r="158" spans="1:23" ht="14.1" customHeight="1">
      <c r="A158" s="370" t="s">
        <v>385</v>
      </c>
      <c r="B158" s="978">
        <v>0</v>
      </c>
      <c r="C158" s="978">
        <v>0</v>
      </c>
      <c r="D158" s="978">
        <v>0</v>
      </c>
      <c r="E158" s="978">
        <v>0</v>
      </c>
      <c r="F158" s="978">
        <v>0</v>
      </c>
      <c r="G158" s="963">
        <v>1</v>
      </c>
      <c r="H158" s="963">
        <v>1</v>
      </c>
      <c r="I158" s="978">
        <v>0</v>
      </c>
      <c r="J158" s="964" t="s">
        <v>57</v>
      </c>
      <c r="K158" s="964" t="s">
        <v>57</v>
      </c>
      <c r="L158" s="964" t="s">
        <v>57</v>
      </c>
      <c r="M158" s="963">
        <v>1</v>
      </c>
      <c r="N158" s="963">
        <v>1</v>
      </c>
      <c r="O158" s="964" t="s">
        <v>57</v>
      </c>
      <c r="P158" s="964" t="s">
        <v>57</v>
      </c>
      <c r="Q158" s="964" t="s">
        <v>57</v>
      </c>
      <c r="R158" s="963" t="s">
        <v>57</v>
      </c>
      <c r="S158" s="963" t="s">
        <v>57</v>
      </c>
      <c r="T158" s="963">
        <v>1</v>
      </c>
      <c r="U158" s="963" t="s">
        <v>57</v>
      </c>
      <c r="V158" s="963" t="s">
        <v>163</v>
      </c>
      <c r="W158" s="979" t="s">
        <v>163</v>
      </c>
    </row>
    <row r="159" spans="1:23" ht="14.1" customHeight="1">
      <c r="A159" s="370" t="s">
        <v>386</v>
      </c>
      <c r="B159" s="963"/>
      <c r="C159" s="963"/>
      <c r="D159" s="963"/>
      <c r="E159" s="963"/>
      <c r="F159" s="963"/>
      <c r="G159" s="963"/>
      <c r="H159" s="963"/>
      <c r="I159" s="963"/>
      <c r="J159" s="982">
        <v>1</v>
      </c>
      <c r="K159" s="964" t="s">
        <v>57</v>
      </c>
      <c r="L159" s="964" t="s">
        <v>57</v>
      </c>
      <c r="M159" s="963">
        <v>1</v>
      </c>
      <c r="N159" s="964" t="s">
        <v>57</v>
      </c>
      <c r="O159" s="964" t="s">
        <v>57</v>
      </c>
      <c r="P159" s="963">
        <v>1</v>
      </c>
      <c r="Q159" s="964" t="s">
        <v>57</v>
      </c>
      <c r="R159" s="963" t="s">
        <v>57</v>
      </c>
      <c r="S159" s="963" t="s">
        <v>57</v>
      </c>
      <c r="T159" s="963" t="s">
        <v>57</v>
      </c>
      <c r="U159" s="963" t="s">
        <v>57</v>
      </c>
      <c r="V159" s="963" t="s">
        <v>163</v>
      </c>
      <c r="W159" s="979" t="s">
        <v>163</v>
      </c>
    </row>
    <row r="160" spans="1:23" ht="14.1" customHeight="1">
      <c r="A160" s="370" t="s">
        <v>387</v>
      </c>
      <c r="B160" s="963"/>
      <c r="C160" s="963"/>
      <c r="D160" s="963"/>
      <c r="E160" s="963"/>
      <c r="F160" s="963"/>
      <c r="G160" s="963"/>
      <c r="H160" s="963"/>
      <c r="I160" s="963">
        <v>0</v>
      </c>
      <c r="J160" s="964" t="s">
        <v>57</v>
      </c>
      <c r="K160" s="964" t="s">
        <v>57</v>
      </c>
      <c r="L160" s="963">
        <v>1</v>
      </c>
      <c r="M160" s="964" t="s">
        <v>57</v>
      </c>
      <c r="N160" s="964" t="s">
        <v>57</v>
      </c>
      <c r="O160" s="964" t="s">
        <v>57</v>
      </c>
      <c r="P160" s="964" t="s">
        <v>57</v>
      </c>
      <c r="Q160" s="964" t="s">
        <v>57</v>
      </c>
      <c r="R160" s="963" t="s">
        <v>57</v>
      </c>
      <c r="S160" s="963" t="s">
        <v>57</v>
      </c>
      <c r="T160" s="963" t="s">
        <v>57</v>
      </c>
      <c r="U160" s="963" t="s">
        <v>57</v>
      </c>
      <c r="V160" s="963" t="s">
        <v>163</v>
      </c>
      <c r="W160" s="979" t="s">
        <v>163</v>
      </c>
    </row>
    <row r="161" spans="1:23" ht="14.1" customHeight="1">
      <c r="A161" s="370" t="s">
        <v>388</v>
      </c>
      <c r="B161" s="978">
        <v>0</v>
      </c>
      <c r="C161" s="978">
        <v>4</v>
      </c>
      <c r="D161" s="978">
        <v>1</v>
      </c>
      <c r="E161" s="963">
        <v>2</v>
      </c>
      <c r="F161" s="978">
        <v>0</v>
      </c>
      <c r="G161" s="978">
        <v>0</v>
      </c>
      <c r="H161" s="978">
        <v>0</v>
      </c>
      <c r="I161" s="978">
        <v>0</v>
      </c>
      <c r="J161" s="976">
        <v>1</v>
      </c>
      <c r="K161" s="963">
        <v>3</v>
      </c>
      <c r="L161" s="963">
        <v>5</v>
      </c>
      <c r="M161" s="963">
        <v>4</v>
      </c>
      <c r="N161" s="963">
        <v>2</v>
      </c>
      <c r="O161" s="963">
        <v>2</v>
      </c>
      <c r="P161" s="963">
        <v>1</v>
      </c>
      <c r="Q161" s="963">
        <v>3</v>
      </c>
      <c r="R161" s="963">
        <v>5</v>
      </c>
      <c r="S161" s="963">
        <v>1</v>
      </c>
      <c r="T161" s="963">
        <v>2</v>
      </c>
      <c r="U161" s="963">
        <v>1</v>
      </c>
      <c r="V161" s="963" t="s">
        <v>163</v>
      </c>
      <c r="W161" s="979" t="s">
        <v>163</v>
      </c>
    </row>
    <row r="162" spans="1:23" ht="14.1" customHeight="1">
      <c r="A162" s="370" t="s">
        <v>389</v>
      </c>
      <c r="B162" s="978">
        <v>1</v>
      </c>
      <c r="C162" s="978">
        <v>0</v>
      </c>
      <c r="D162" s="978">
        <v>3</v>
      </c>
      <c r="E162" s="963">
        <v>1</v>
      </c>
      <c r="F162" s="963">
        <v>1</v>
      </c>
      <c r="G162" s="963">
        <v>1</v>
      </c>
      <c r="H162" s="978">
        <v>0</v>
      </c>
      <c r="I162" s="978">
        <v>0</v>
      </c>
      <c r="J162" s="976">
        <v>3</v>
      </c>
      <c r="K162" s="963">
        <v>1</v>
      </c>
      <c r="L162" s="963">
        <v>3</v>
      </c>
      <c r="M162" s="963">
        <v>3</v>
      </c>
      <c r="N162" s="963">
        <v>1</v>
      </c>
      <c r="O162" s="964" t="s">
        <v>57</v>
      </c>
      <c r="P162" s="963">
        <v>10</v>
      </c>
      <c r="Q162" s="963">
        <v>1</v>
      </c>
      <c r="R162" s="963">
        <v>5</v>
      </c>
      <c r="S162" s="963" t="s">
        <v>57</v>
      </c>
      <c r="T162" s="963">
        <v>4</v>
      </c>
      <c r="U162" s="963" t="s">
        <v>57</v>
      </c>
      <c r="V162" s="963" t="s">
        <v>163</v>
      </c>
      <c r="W162" s="979" t="s">
        <v>163</v>
      </c>
    </row>
    <row r="163" spans="1:23" ht="14.1" customHeight="1">
      <c r="A163" s="370" t="s">
        <v>390</v>
      </c>
      <c r="B163" s="976">
        <v>69</v>
      </c>
      <c r="C163" s="976">
        <v>90</v>
      </c>
      <c r="D163" s="976">
        <v>153</v>
      </c>
      <c r="E163" s="963">
        <v>267</v>
      </c>
      <c r="F163" s="963">
        <v>337</v>
      </c>
      <c r="G163" s="963">
        <v>397</v>
      </c>
      <c r="H163" s="963">
        <v>648</v>
      </c>
      <c r="I163" s="963">
        <v>622</v>
      </c>
      <c r="J163" s="976">
        <v>747</v>
      </c>
      <c r="K163" s="963">
        <v>1029</v>
      </c>
      <c r="L163" s="963">
        <v>1093</v>
      </c>
      <c r="M163" s="963">
        <v>1384</v>
      </c>
      <c r="N163" s="963">
        <v>1374</v>
      </c>
      <c r="O163" s="963">
        <v>240</v>
      </c>
      <c r="P163" s="963">
        <v>1795</v>
      </c>
      <c r="Q163" s="963">
        <v>280</v>
      </c>
      <c r="R163" s="963">
        <v>1578</v>
      </c>
      <c r="S163" s="963">
        <v>266</v>
      </c>
      <c r="T163" s="963">
        <v>1634</v>
      </c>
      <c r="U163" s="963">
        <v>256</v>
      </c>
      <c r="V163" s="963" t="s">
        <v>163</v>
      </c>
      <c r="W163" s="979" t="s">
        <v>163</v>
      </c>
    </row>
    <row r="164" spans="1:23" ht="14.1" customHeight="1">
      <c r="A164" s="370" t="s">
        <v>391</v>
      </c>
      <c r="B164" s="978">
        <v>0</v>
      </c>
      <c r="C164" s="978">
        <v>0</v>
      </c>
      <c r="D164" s="978">
        <v>0</v>
      </c>
      <c r="E164" s="978">
        <v>0</v>
      </c>
      <c r="F164" s="978">
        <v>0</v>
      </c>
      <c r="G164" s="963">
        <v>1</v>
      </c>
      <c r="H164" s="978">
        <v>0</v>
      </c>
      <c r="I164" s="978">
        <v>0</v>
      </c>
      <c r="J164" s="964" t="s">
        <v>57</v>
      </c>
      <c r="K164" s="963">
        <v>1</v>
      </c>
      <c r="L164" s="963">
        <v>1</v>
      </c>
      <c r="M164" s="963">
        <v>1</v>
      </c>
      <c r="N164" s="964" t="s">
        <v>57</v>
      </c>
      <c r="O164" s="964" t="s">
        <v>57</v>
      </c>
      <c r="P164" s="964" t="s">
        <v>57</v>
      </c>
      <c r="Q164" s="964" t="s">
        <v>57</v>
      </c>
      <c r="R164" s="963">
        <v>1</v>
      </c>
      <c r="S164" s="963" t="s">
        <v>57</v>
      </c>
      <c r="T164" s="963" t="s">
        <v>57</v>
      </c>
      <c r="U164" s="963" t="s">
        <v>57</v>
      </c>
      <c r="V164" s="963" t="s">
        <v>163</v>
      </c>
      <c r="W164" s="979" t="s">
        <v>163</v>
      </c>
    </row>
    <row r="165" spans="1:23" ht="14.1" customHeight="1">
      <c r="A165" s="370" t="s">
        <v>392</v>
      </c>
      <c r="B165" s="964">
        <v>12</v>
      </c>
      <c r="C165" s="978">
        <v>16</v>
      </c>
      <c r="D165" s="964">
        <v>5</v>
      </c>
      <c r="E165" s="963">
        <v>27</v>
      </c>
      <c r="F165" s="963">
        <v>23</v>
      </c>
      <c r="G165" s="963">
        <v>22</v>
      </c>
      <c r="H165" s="963">
        <v>26</v>
      </c>
      <c r="I165" s="963">
        <v>33</v>
      </c>
      <c r="J165" s="976">
        <v>44</v>
      </c>
      <c r="K165" s="963">
        <v>40</v>
      </c>
      <c r="L165" s="963">
        <v>51</v>
      </c>
      <c r="M165" s="963">
        <v>45</v>
      </c>
      <c r="N165" s="963">
        <v>44</v>
      </c>
      <c r="O165" s="963">
        <v>10</v>
      </c>
      <c r="P165" s="963">
        <v>27</v>
      </c>
      <c r="Q165" s="963">
        <v>7</v>
      </c>
      <c r="R165" s="963">
        <v>31</v>
      </c>
      <c r="S165" s="963">
        <v>10</v>
      </c>
      <c r="T165" s="963">
        <v>39</v>
      </c>
      <c r="U165" s="963">
        <v>8</v>
      </c>
      <c r="V165" s="963" t="s">
        <v>163</v>
      </c>
      <c r="W165" s="979" t="s">
        <v>163</v>
      </c>
    </row>
    <row r="166" spans="1:23" ht="14.1" customHeight="1">
      <c r="A166" s="370" t="s">
        <v>393</v>
      </c>
      <c r="B166" s="978">
        <v>0</v>
      </c>
      <c r="C166" s="976">
        <v>1</v>
      </c>
      <c r="D166" s="978">
        <v>1</v>
      </c>
      <c r="E166" s="963">
        <v>1</v>
      </c>
      <c r="F166" s="963">
        <v>4</v>
      </c>
      <c r="G166" s="963">
        <v>9</v>
      </c>
      <c r="H166" s="963">
        <v>9</v>
      </c>
      <c r="I166" s="963">
        <v>8</v>
      </c>
      <c r="J166" s="976">
        <v>4</v>
      </c>
      <c r="K166" s="963">
        <v>10</v>
      </c>
      <c r="L166" s="963">
        <v>7</v>
      </c>
      <c r="M166" s="963">
        <v>3</v>
      </c>
      <c r="N166" s="964" t="s">
        <v>57</v>
      </c>
      <c r="O166" s="963">
        <v>2</v>
      </c>
      <c r="P166" s="963">
        <v>2</v>
      </c>
      <c r="Q166" s="963">
        <v>1</v>
      </c>
      <c r="R166" s="963">
        <v>3</v>
      </c>
      <c r="S166" s="963" t="s">
        <v>57</v>
      </c>
      <c r="T166" s="963">
        <v>2</v>
      </c>
      <c r="U166" s="963">
        <v>1</v>
      </c>
      <c r="V166" s="963" t="s">
        <v>163</v>
      </c>
      <c r="W166" s="979" t="s">
        <v>163</v>
      </c>
    </row>
    <row r="167" spans="1:23" ht="14.1" customHeight="1">
      <c r="A167" s="370" t="s">
        <v>394</v>
      </c>
      <c r="B167" s="976">
        <v>1192</v>
      </c>
      <c r="C167" s="976">
        <v>1376</v>
      </c>
      <c r="D167" s="978">
        <v>1278</v>
      </c>
      <c r="E167" s="963">
        <v>1490</v>
      </c>
      <c r="F167" s="963">
        <v>1655</v>
      </c>
      <c r="G167" s="963">
        <v>1710</v>
      </c>
      <c r="H167" s="963">
        <v>1812</v>
      </c>
      <c r="I167" s="963">
        <v>1931</v>
      </c>
      <c r="J167" s="976">
        <v>1879</v>
      </c>
      <c r="K167" s="963">
        <v>1972</v>
      </c>
      <c r="L167" s="963">
        <v>2059</v>
      </c>
      <c r="M167" s="963">
        <v>2055</v>
      </c>
      <c r="N167" s="963">
        <v>1444</v>
      </c>
      <c r="O167" s="963">
        <v>559</v>
      </c>
      <c r="P167" s="963">
        <v>1758</v>
      </c>
      <c r="Q167" s="963">
        <v>518</v>
      </c>
      <c r="R167" s="963">
        <v>1837</v>
      </c>
      <c r="S167" s="963">
        <v>490</v>
      </c>
      <c r="T167" s="963">
        <v>1928</v>
      </c>
      <c r="U167" s="963">
        <v>467</v>
      </c>
      <c r="V167" s="963" t="s">
        <v>163</v>
      </c>
      <c r="W167" s="979" t="s">
        <v>163</v>
      </c>
    </row>
    <row r="168" spans="1:23" ht="14.1" customHeight="1">
      <c r="A168" s="370" t="s">
        <v>395</v>
      </c>
      <c r="B168" s="978">
        <v>0</v>
      </c>
      <c r="C168" s="978">
        <v>0</v>
      </c>
      <c r="D168" s="978">
        <v>0</v>
      </c>
      <c r="E168" s="978">
        <v>0</v>
      </c>
      <c r="F168" s="978">
        <v>0</v>
      </c>
      <c r="G168" s="978">
        <v>0</v>
      </c>
      <c r="H168" s="963">
        <v>1</v>
      </c>
      <c r="I168" s="978">
        <v>0</v>
      </c>
      <c r="J168" s="964" t="s">
        <v>57</v>
      </c>
      <c r="K168" s="964" t="s">
        <v>57</v>
      </c>
      <c r="L168" s="964" t="s">
        <v>57</v>
      </c>
      <c r="M168" s="964" t="s">
        <v>57</v>
      </c>
      <c r="N168" s="964" t="s">
        <v>57</v>
      </c>
      <c r="O168" s="964" t="s">
        <v>57</v>
      </c>
      <c r="P168" s="964" t="s">
        <v>57</v>
      </c>
      <c r="Q168" s="964" t="s">
        <v>57</v>
      </c>
      <c r="R168" s="963">
        <v>2</v>
      </c>
      <c r="S168" s="963" t="s">
        <v>57</v>
      </c>
      <c r="T168" s="963" t="s">
        <v>57</v>
      </c>
      <c r="U168" s="963" t="s">
        <v>57</v>
      </c>
      <c r="V168" s="963" t="s">
        <v>163</v>
      </c>
      <c r="W168" s="979" t="s">
        <v>163</v>
      </c>
    </row>
    <row r="169" spans="1:23" ht="14.1" customHeight="1">
      <c r="A169" s="370" t="s">
        <v>396</v>
      </c>
      <c r="B169" s="976">
        <v>32</v>
      </c>
      <c r="C169" s="976">
        <v>36</v>
      </c>
      <c r="D169" s="976">
        <v>30</v>
      </c>
      <c r="E169" s="963">
        <v>42</v>
      </c>
      <c r="F169" s="963">
        <v>36</v>
      </c>
      <c r="G169" s="963">
        <v>42</v>
      </c>
      <c r="H169" s="963">
        <v>45</v>
      </c>
      <c r="I169" s="963">
        <v>67</v>
      </c>
      <c r="J169" s="976">
        <v>54</v>
      </c>
      <c r="K169" s="963">
        <v>64</v>
      </c>
      <c r="L169" s="963">
        <v>88</v>
      </c>
      <c r="M169" s="963">
        <v>82</v>
      </c>
      <c r="N169" s="963">
        <v>75</v>
      </c>
      <c r="O169" s="963">
        <v>14</v>
      </c>
      <c r="P169" s="963">
        <v>77</v>
      </c>
      <c r="Q169" s="963">
        <v>20</v>
      </c>
      <c r="R169" s="963">
        <v>84</v>
      </c>
      <c r="S169" s="963">
        <v>17</v>
      </c>
      <c r="T169" s="963">
        <v>98</v>
      </c>
      <c r="U169" s="963">
        <v>18</v>
      </c>
      <c r="V169" s="963" t="s">
        <v>163</v>
      </c>
      <c r="W169" s="979" t="s">
        <v>163</v>
      </c>
    </row>
    <row r="170" spans="1:23" ht="14.1" customHeight="1">
      <c r="A170" s="370" t="s">
        <v>397</v>
      </c>
      <c r="B170" s="976">
        <v>53</v>
      </c>
      <c r="C170" s="976">
        <v>71</v>
      </c>
      <c r="D170" s="976">
        <v>69</v>
      </c>
      <c r="E170" s="963">
        <v>111</v>
      </c>
      <c r="F170" s="963">
        <v>98</v>
      </c>
      <c r="G170" s="963">
        <v>107</v>
      </c>
      <c r="H170" s="963">
        <v>97</v>
      </c>
      <c r="I170" s="963">
        <v>113</v>
      </c>
      <c r="J170" s="976">
        <v>104</v>
      </c>
      <c r="K170" s="963">
        <v>104</v>
      </c>
      <c r="L170" s="963">
        <v>121</v>
      </c>
      <c r="M170" s="963">
        <v>133</v>
      </c>
      <c r="N170" s="963">
        <v>118</v>
      </c>
      <c r="O170" s="963">
        <v>30</v>
      </c>
      <c r="P170" s="963">
        <v>116</v>
      </c>
      <c r="Q170" s="963">
        <v>35</v>
      </c>
      <c r="R170" s="963">
        <v>122</v>
      </c>
      <c r="S170" s="963">
        <v>17</v>
      </c>
      <c r="T170" s="963">
        <v>104</v>
      </c>
      <c r="U170" s="963">
        <v>14</v>
      </c>
      <c r="V170" s="963" t="s">
        <v>163</v>
      </c>
      <c r="W170" s="979" t="s">
        <v>163</v>
      </c>
    </row>
    <row r="171" spans="1:23" ht="14.1" customHeight="1">
      <c r="A171" s="370" t="s">
        <v>398</v>
      </c>
      <c r="B171" s="976">
        <v>280</v>
      </c>
      <c r="C171" s="976">
        <v>319</v>
      </c>
      <c r="D171" s="976">
        <v>323</v>
      </c>
      <c r="E171" s="963">
        <v>356</v>
      </c>
      <c r="F171" s="963">
        <v>361</v>
      </c>
      <c r="G171" s="963">
        <v>338</v>
      </c>
      <c r="H171" s="963">
        <v>463</v>
      </c>
      <c r="I171" s="963">
        <v>416</v>
      </c>
      <c r="J171" s="976">
        <v>385</v>
      </c>
      <c r="K171" s="963">
        <v>382</v>
      </c>
      <c r="L171" s="963">
        <v>409</v>
      </c>
      <c r="M171" s="963">
        <v>369</v>
      </c>
      <c r="N171" s="963">
        <v>272</v>
      </c>
      <c r="O171" s="963">
        <v>75</v>
      </c>
      <c r="P171" s="963">
        <v>289</v>
      </c>
      <c r="Q171" s="963">
        <v>67</v>
      </c>
      <c r="R171" s="963">
        <v>261</v>
      </c>
      <c r="S171" s="963">
        <v>59</v>
      </c>
      <c r="T171" s="963">
        <v>234</v>
      </c>
      <c r="U171" s="963">
        <v>61</v>
      </c>
      <c r="V171" s="963" t="s">
        <v>163</v>
      </c>
      <c r="W171" s="979" t="s">
        <v>163</v>
      </c>
    </row>
    <row r="172" spans="1:23" ht="14.1" customHeight="1">
      <c r="A172" s="370" t="s">
        <v>399</v>
      </c>
      <c r="B172" s="976">
        <v>1080</v>
      </c>
      <c r="C172" s="976">
        <v>1294</v>
      </c>
      <c r="D172" s="976">
        <v>1224</v>
      </c>
      <c r="E172" s="963">
        <v>1470</v>
      </c>
      <c r="F172" s="963">
        <v>1597</v>
      </c>
      <c r="G172" s="963">
        <v>1704</v>
      </c>
      <c r="H172" s="963">
        <v>1820</v>
      </c>
      <c r="I172" s="963">
        <v>1765</v>
      </c>
      <c r="J172" s="976">
        <v>1840</v>
      </c>
      <c r="K172" s="963">
        <v>1902</v>
      </c>
      <c r="L172" s="963">
        <v>2138</v>
      </c>
      <c r="M172" s="963">
        <v>2090</v>
      </c>
      <c r="N172" s="963">
        <v>1745</v>
      </c>
      <c r="O172" s="963">
        <v>463</v>
      </c>
      <c r="P172" s="963">
        <v>1606</v>
      </c>
      <c r="Q172" s="963">
        <v>499</v>
      </c>
      <c r="R172" s="963">
        <v>1940</v>
      </c>
      <c r="S172" s="963">
        <v>432</v>
      </c>
      <c r="T172" s="963">
        <v>1832</v>
      </c>
      <c r="U172" s="963">
        <v>385</v>
      </c>
      <c r="V172" s="963" t="s">
        <v>163</v>
      </c>
      <c r="W172" s="979" t="s">
        <v>163</v>
      </c>
    </row>
    <row r="173" spans="1:23" ht="14.1" customHeight="1">
      <c r="A173" s="370" t="s">
        <v>400</v>
      </c>
      <c r="B173" s="976">
        <v>9</v>
      </c>
      <c r="C173" s="976">
        <v>16</v>
      </c>
      <c r="D173" s="976">
        <v>12</v>
      </c>
      <c r="E173" s="963">
        <v>14</v>
      </c>
      <c r="F173" s="963">
        <v>9</v>
      </c>
      <c r="G173" s="963">
        <v>13</v>
      </c>
      <c r="H173" s="963">
        <v>16</v>
      </c>
      <c r="I173" s="963">
        <v>16</v>
      </c>
      <c r="J173" s="976">
        <v>16</v>
      </c>
      <c r="K173" s="963">
        <v>17</v>
      </c>
      <c r="L173" s="963">
        <v>26</v>
      </c>
      <c r="M173" s="963">
        <v>22</v>
      </c>
      <c r="N173" s="963">
        <v>19</v>
      </c>
      <c r="O173" s="963">
        <v>3</v>
      </c>
      <c r="P173" s="963">
        <v>26</v>
      </c>
      <c r="Q173" s="963">
        <v>3</v>
      </c>
      <c r="R173" s="963">
        <v>19</v>
      </c>
      <c r="S173" s="963">
        <v>6</v>
      </c>
      <c r="T173" s="963">
        <v>33</v>
      </c>
      <c r="U173" s="963">
        <v>7</v>
      </c>
      <c r="V173" s="963" t="s">
        <v>163</v>
      </c>
      <c r="W173" s="979" t="s">
        <v>163</v>
      </c>
    </row>
    <row r="174" spans="1:23" ht="14.1" customHeight="1">
      <c r="A174" s="370" t="s">
        <v>401</v>
      </c>
      <c r="B174" s="976"/>
      <c r="C174" s="976"/>
      <c r="D174" s="976"/>
      <c r="E174" s="963"/>
      <c r="F174" s="963"/>
      <c r="G174" s="963"/>
      <c r="H174" s="963"/>
      <c r="I174" s="963"/>
      <c r="J174" s="963">
        <v>1</v>
      </c>
      <c r="K174" s="963">
        <v>1</v>
      </c>
      <c r="L174" s="964" t="s">
        <v>57</v>
      </c>
      <c r="M174" s="963">
        <v>1</v>
      </c>
      <c r="N174" s="963">
        <v>1</v>
      </c>
      <c r="O174" s="964" t="s">
        <v>57</v>
      </c>
      <c r="P174" s="963">
        <v>1</v>
      </c>
      <c r="Q174" s="964" t="s">
        <v>57</v>
      </c>
      <c r="R174" s="963" t="s">
        <v>57</v>
      </c>
      <c r="S174" s="963">
        <v>1</v>
      </c>
      <c r="T174" s="963" t="s">
        <v>57</v>
      </c>
      <c r="U174" s="963" t="s">
        <v>57</v>
      </c>
      <c r="V174" s="963" t="s">
        <v>163</v>
      </c>
      <c r="W174" s="979" t="s">
        <v>163</v>
      </c>
    </row>
    <row r="175" spans="1:23" ht="14.1" customHeight="1">
      <c r="A175" s="370" t="s">
        <v>402</v>
      </c>
      <c r="B175" s="976">
        <v>3132</v>
      </c>
      <c r="C175" s="976">
        <v>3508</v>
      </c>
      <c r="D175" s="976">
        <v>3610</v>
      </c>
      <c r="E175" s="963">
        <v>3906</v>
      </c>
      <c r="F175" s="963">
        <v>4319</v>
      </c>
      <c r="G175" s="963">
        <v>4576</v>
      </c>
      <c r="H175" s="963">
        <v>4641</v>
      </c>
      <c r="I175" s="963">
        <v>5170</v>
      </c>
      <c r="J175" s="976">
        <v>5510</v>
      </c>
      <c r="K175" s="963">
        <v>5699</v>
      </c>
      <c r="L175" s="963">
        <v>5404</v>
      </c>
      <c r="M175" s="963">
        <v>5355</v>
      </c>
      <c r="N175" s="963">
        <v>4348</v>
      </c>
      <c r="O175" s="963">
        <v>1514</v>
      </c>
      <c r="P175" s="963">
        <v>4244</v>
      </c>
      <c r="Q175" s="963">
        <v>1379</v>
      </c>
      <c r="R175" s="963">
        <v>4573</v>
      </c>
      <c r="S175" s="963">
        <v>1338</v>
      </c>
      <c r="T175" s="963">
        <v>4716</v>
      </c>
      <c r="U175" s="963">
        <v>1279</v>
      </c>
      <c r="V175" s="963" t="s">
        <v>163</v>
      </c>
      <c r="W175" s="979" t="s">
        <v>163</v>
      </c>
    </row>
    <row r="176" spans="1:23" ht="14.1" customHeight="1">
      <c r="A176" s="370" t="s">
        <v>403</v>
      </c>
      <c r="B176" s="976">
        <v>3138</v>
      </c>
      <c r="C176" s="976">
        <v>3681</v>
      </c>
      <c r="D176" s="976">
        <v>3714</v>
      </c>
      <c r="E176" s="963">
        <v>4168</v>
      </c>
      <c r="F176" s="963">
        <v>4328</v>
      </c>
      <c r="G176" s="963">
        <v>4583</v>
      </c>
      <c r="H176" s="963">
        <v>4840</v>
      </c>
      <c r="I176" s="963">
        <v>5362</v>
      </c>
      <c r="J176" s="976">
        <v>5315</v>
      </c>
      <c r="K176" s="963">
        <v>5862</v>
      </c>
      <c r="L176" s="963">
        <v>5938</v>
      </c>
      <c r="M176" s="963">
        <v>5968</v>
      </c>
      <c r="N176" s="963">
        <v>4214</v>
      </c>
      <c r="O176" s="963">
        <v>1644</v>
      </c>
      <c r="P176" s="963">
        <v>4385</v>
      </c>
      <c r="Q176" s="963">
        <v>1579</v>
      </c>
      <c r="R176" s="963">
        <v>4592</v>
      </c>
      <c r="S176" s="963">
        <v>1450</v>
      </c>
      <c r="T176" s="963">
        <v>4589</v>
      </c>
      <c r="U176" s="963">
        <v>1279</v>
      </c>
      <c r="V176" s="963" t="s">
        <v>163</v>
      </c>
      <c r="W176" s="979" t="s">
        <v>163</v>
      </c>
    </row>
    <row r="177" spans="1:23" ht="14.1" customHeight="1">
      <c r="A177" s="370" t="s">
        <v>404</v>
      </c>
      <c r="B177" s="978">
        <v>0</v>
      </c>
      <c r="C177" s="978">
        <v>1</v>
      </c>
      <c r="D177" s="978">
        <v>2</v>
      </c>
      <c r="E177" s="978">
        <v>0</v>
      </c>
      <c r="F177" s="963">
        <v>3</v>
      </c>
      <c r="G177" s="963">
        <v>3</v>
      </c>
      <c r="H177" s="978">
        <v>0</v>
      </c>
      <c r="I177" s="963">
        <v>1</v>
      </c>
      <c r="J177" s="976">
        <v>3</v>
      </c>
      <c r="K177" s="963">
        <v>3</v>
      </c>
      <c r="L177" s="963">
        <v>1</v>
      </c>
      <c r="M177" s="964" t="s">
        <v>57</v>
      </c>
      <c r="N177" s="964" t="s">
        <v>57</v>
      </c>
      <c r="O177" s="964" t="s">
        <v>57</v>
      </c>
      <c r="P177" s="963">
        <v>1</v>
      </c>
      <c r="Q177" s="964" t="s">
        <v>57</v>
      </c>
      <c r="R177" s="963" t="s">
        <v>57</v>
      </c>
      <c r="S177" s="963" t="s">
        <v>57</v>
      </c>
      <c r="T177" s="963" t="s">
        <v>57</v>
      </c>
      <c r="U177" s="963" t="s">
        <v>57</v>
      </c>
      <c r="V177" s="963" t="s">
        <v>163</v>
      </c>
      <c r="W177" s="979" t="s">
        <v>163</v>
      </c>
    </row>
    <row r="178" spans="1:23" ht="14.1" customHeight="1">
      <c r="A178" s="370" t="s">
        <v>405</v>
      </c>
      <c r="B178" s="976">
        <v>20447</v>
      </c>
      <c r="C178" s="976">
        <v>19733</v>
      </c>
      <c r="D178" s="976">
        <v>17974</v>
      </c>
      <c r="E178" s="963">
        <v>21282</v>
      </c>
      <c r="F178" s="963">
        <v>21678</v>
      </c>
      <c r="G178" s="963">
        <v>21310</v>
      </c>
      <c r="H178" s="963">
        <v>21949</v>
      </c>
      <c r="I178" s="963">
        <v>21915</v>
      </c>
      <c r="J178" s="976">
        <v>20561</v>
      </c>
      <c r="K178" s="963">
        <v>20875</v>
      </c>
      <c r="L178" s="963">
        <v>19911</v>
      </c>
      <c r="M178" s="963">
        <v>20258</v>
      </c>
      <c r="N178" s="963">
        <v>17135</v>
      </c>
      <c r="O178" s="963">
        <v>3889</v>
      </c>
      <c r="P178" s="963">
        <v>17954</v>
      </c>
      <c r="Q178" s="963">
        <v>3738</v>
      </c>
      <c r="R178" s="963">
        <v>17569</v>
      </c>
      <c r="S178" s="963">
        <v>3356</v>
      </c>
      <c r="T178" s="963">
        <v>18496</v>
      </c>
      <c r="U178" s="963">
        <v>2840</v>
      </c>
      <c r="V178" s="963" t="s">
        <v>163</v>
      </c>
      <c r="W178" s="979" t="s">
        <v>163</v>
      </c>
    </row>
    <row r="179" spans="1:23" ht="14.1" customHeight="1">
      <c r="A179" s="370" t="s">
        <v>406</v>
      </c>
      <c r="B179" s="978">
        <v>0</v>
      </c>
      <c r="C179" s="978">
        <v>0</v>
      </c>
      <c r="D179" s="978">
        <v>0</v>
      </c>
      <c r="E179" s="978">
        <v>0</v>
      </c>
      <c r="F179" s="978">
        <v>0</v>
      </c>
      <c r="G179" s="978">
        <v>0</v>
      </c>
      <c r="H179" s="963">
        <v>1</v>
      </c>
      <c r="I179" s="978">
        <v>0</v>
      </c>
      <c r="J179" s="964" t="s">
        <v>57</v>
      </c>
      <c r="K179" s="964" t="s">
        <v>57</v>
      </c>
      <c r="L179" s="964" t="s">
        <v>57</v>
      </c>
      <c r="M179" s="964" t="s">
        <v>57</v>
      </c>
      <c r="N179" s="964" t="s">
        <v>57</v>
      </c>
      <c r="O179" s="964" t="s">
        <v>57</v>
      </c>
      <c r="P179" s="964" t="s">
        <v>57</v>
      </c>
      <c r="Q179" s="964" t="s">
        <v>57</v>
      </c>
      <c r="R179" s="963" t="s">
        <v>57</v>
      </c>
      <c r="S179" s="963" t="s">
        <v>57</v>
      </c>
      <c r="T179" s="963" t="s">
        <v>57</v>
      </c>
      <c r="U179" s="963" t="s">
        <v>57</v>
      </c>
      <c r="V179" s="963" t="s">
        <v>163</v>
      </c>
      <c r="W179" s="979" t="s">
        <v>163</v>
      </c>
    </row>
    <row r="180" spans="1:23" ht="14.1" customHeight="1">
      <c r="A180" s="370" t="s">
        <v>407</v>
      </c>
      <c r="B180" s="978">
        <v>0</v>
      </c>
      <c r="C180" s="978">
        <v>0</v>
      </c>
      <c r="D180" s="978">
        <v>0</v>
      </c>
      <c r="E180" s="978">
        <v>0</v>
      </c>
      <c r="F180" s="978">
        <v>0</v>
      </c>
      <c r="G180" s="978">
        <v>0</v>
      </c>
      <c r="H180" s="978">
        <v>0</v>
      </c>
      <c r="I180" s="963">
        <v>2</v>
      </c>
      <c r="J180" s="976">
        <v>1</v>
      </c>
      <c r="K180" s="964" t="s">
        <v>57</v>
      </c>
      <c r="L180" s="964" t="s">
        <v>57</v>
      </c>
      <c r="M180" s="964" t="s">
        <v>57</v>
      </c>
      <c r="N180" s="964" t="s">
        <v>57</v>
      </c>
      <c r="O180" s="964" t="s">
        <v>57</v>
      </c>
      <c r="P180" s="964" t="s">
        <v>57</v>
      </c>
      <c r="Q180" s="964" t="s">
        <v>57</v>
      </c>
      <c r="R180" s="963">
        <v>1</v>
      </c>
      <c r="S180" s="963" t="s">
        <v>57</v>
      </c>
      <c r="T180" s="963" t="s">
        <v>57</v>
      </c>
      <c r="U180" s="963" t="s">
        <v>57</v>
      </c>
      <c r="V180" s="963" t="s">
        <v>163</v>
      </c>
      <c r="W180" s="979" t="s">
        <v>163</v>
      </c>
    </row>
    <row r="181" spans="1:23" ht="14.1" customHeight="1">
      <c r="A181" s="370" t="s">
        <v>408</v>
      </c>
      <c r="B181" s="976">
        <v>111</v>
      </c>
      <c r="C181" s="976">
        <v>127</v>
      </c>
      <c r="D181" s="976">
        <v>116</v>
      </c>
      <c r="E181" s="963">
        <v>111</v>
      </c>
      <c r="F181" s="963">
        <v>148</v>
      </c>
      <c r="G181" s="963">
        <v>173</v>
      </c>
      <c r="H181" s="963">
        <v>242</v>
      </c>
      <c r="I181" s="963">
        <v>172</v>
      </c>
      <c r="J181" s="976">
        <v>193</v>
      </c>
      <c r="K181" s="963">
        <v>148</v>
      </c>
      <c r="L181" s="963">
        <v>187</v>
      </c>
      <c r="M181" s="963">
        <v>196</v>
      </c>
      <c r="N181" s="963">
        <v>220</v>
      </c>
      <c r="O181" s="963">
        <v>34</v>
      </c>
      <c r="P181" s="963">
        <v>152</v>
      </c>
      <c r="Q181" s="963">
        <v>43</v>
      </c>
      <c r="R181" s="963">
        <v>142</v>
      </c>
      <c r="S181" s="963">
        <v>32</v>
      </c>
      <c r="T181" s="963">
        <v>136</v>
      </c>
      <c r="U181" s="963">
        <v>35</v>
      </c>
      <c r="V181" s="963" t="s">
        <v>163</v>
      </c>
      <c r="W181" s="979" t="s">
        <v>163</v>
      </c>
    </row>
    <row r="182" spans="1:23" ht="14.1" customHeight="1">
      <c r="A182" s="370" t="s">
        <v>409</v>
      </c>
      <c r="B182" s="978">
        <v>4</v>
      </c>
      <c r="C182" s="976">
        <v>6</v>
      </c>
      <c r="D182" s="978">
        <v>8</v>
      </c>
      <c r="E182" s="963">
        <v>12</v>
      </c>
      <c r="F182" s="963">
        <v>8</v>
      </c>
      <c r="G182" s="963">
        <v>12</v>
      </c>
      <c r="H182" s="963">
        <v>14</v>
      </c>
      <c r="I182" s="963">
        <v>8</v>
      </c>
      <c r="J182" s="976">
        <v>6</v>
      </c>
      <c r="K182" s="963">
        <v>14</v>
      </c>
      <c r="L182" s="963">
        <v>9</v>
      </c>
      <c r="M182" s="963">
        <v>4</v>
      </c>
      <c r="N182" s="963">
        <v>6</v>
      </c>
      <c r="O182" s="963">
        <v>2</v>
      </c>
      <c r="P182" s="963">
        <v>4</v>
      </c>
      <c r="Q182" s="963">
        <v>2</v>
      </c>
      <c r="R182" s="963">
        <v>3</v>
      </c>
      <c r="S182" s="963">
        <v>1</v>
      </c>
      <c r="T182" s="963" t="s">
        <v>57</v>
      </c>
      <c r="U182" s="963" t="s">
        <v>57</v>
      </c>
      <c r="V182" s="963" t="s">
        <v>163</v>
      </c>
      <c r="W182" s="979" t="s">
        <v>163</v>
      </c>
    </row>
    <row r="183" spans="1:23" ht="14.1" customHeight="1">
      <c r="A183" s="370" t="s">
        <v>410</v>
      </c>
      <c r="B183" s="976">
        <v>7</v>
      </c>
      <c r="C183" s="976">
        <v>9</v>
      </c>
      <c r="D183" s="976">
        <v>5</v>
      </c>
      <c r="E183" s="963">
        <v>5</v>
      </c>
      <c r="F183" s="963">
        <v>6</v>
      </c>
      <c r="G183" s="963">
        <v>10</v>
      </c>
      <c r="H183" s="963">
        <v>15</v>
      </c>
      <c r="I183" s="963">
        <v>10</v>
      </c>
      <c r="J183" s="976">
        <v>13</v>
      </c>
      <c r="K183" s="963">
        <v>13</v>
      </c>
      <c r="L183" s="963">
        <v>9</v>
      </c>
      <c r="M183" s="963">
        <v>7</v>
      </c>
      <c r="N183" s="963">
        <v>3</v>
      </c>
      <c r="O183" s="963">
        <v>2</v>
      </c>
      <c r="P183" s="963">
        <v>6</v>
      </c>
      <c r="Q183" s="963" t="s">
        <v>163</v>
      </c>
      <c r="R183" s="963">
        <v>10</v>
      </c>
      <c r="S183" s="963">
        <v>1</v>
      </c>
      <c r="T183" s="963">
        <v>9</v>
      </c>
      <c r="U183" s="963">
        <v>2</v>
      </c>
      <c r="V183" s="963" t="s">
        <v>163</v>
      </c>
      <c r="W183" s="979" t="s">
        <v>163</v>
      </c>
    </row>
    <row r="184" spans="1:23" ht="14.1" customHeight="1">
      <c r="A184" s="370" t="s">
        <v>411</v>
      </c>
      <c r="B184" s="976">
        <v>86</v>
      </c>
      <c r="C184" s="976">
        <v>103</v>
      </c>
      <c r="D184" s="976">
        <v>113</v>
      </c>
      <c r="E184" s="963">
        <v>142</v>
      </c>
      <c r="F184" s="963">
        <v>189</v>
      </c>
      <c r="G184" s="963">
        <v>231</v>
      </c>
      <c r="H184" s="963">
        <v>253</v>
      </c>
      <c r="I184" s="963">
        <v>317</v>
      </c>
      <c r="J184" s="976">
        <v>315</v>
      </c>
      <c r="K184" s="963">
        <v>396</v>
      </c>
      <c r="L184" s="963">
        <v>500</v>
      </c>
      <c r="M184" s="963">
        <v>497</v>
      </c>
      <c r="N184" s="963">
        <v>356</v>
      </c>
      <c r="O184" s="963">
        <v>76</v>
      </c>
      <c r="P184" s="963">
        <v>332</v>
      </c>
      <c r="Q184" s="963">
        <v>87</v>
      </c>
      <c r="R184" s="963">
        <v>462</v>
      </c>
      <c r="S184" s="963">
        <v>71</v>
      </c>
      <c r="T184" s="963">
        <v>472</v>
      </c>
      <c r="U184" s="963">
        <v>59</v>
      </c>
      <c r="V184" s="963" t="s">
        <v>163</v>
      </c>
      <c r="W184" s="979" t="s">
        <v>163</v>
      </c>
    </row>
    <row r="185" spans="1:23" ht="14.1" customHeight="1">
      <c r="A185" s="370" t="s">
        <v>412</v>
      </c>
      <c r="B185" s="978">
        <v>0</v>
      </c>
      <c r="C185" s="978">
        <v>0</v>
      </c>
      <c r="D185" s="976">
        <v>1</v>
      </c>
      <c r="E185" s="978">
        <v>0</v>
      </c>
      <c r="F185" s="978">
        <v>0</v>
      </c>
      <c r="G185" s="963">
        <v>1</v>
      </c>
      <c r="H185" s="978">
        <v>0</v>
      </c>
      <c r="I185" s="963">
        <v>1</v>
      </c>
      <c r="J185" s="964" t="s">
        <v>57</v>
      </c>
      <c r="K185" s="963">
        <v>1</v>
      </c>
      <c r="L185" s="964" t="s">
        <v>57</v>
      </c>
      <c r="M185" s="964" t="s">
        <v>57</v>
      </c>
      <c r="N185" s="963">
        <v>1</v>
      </c>
      <c r="O185" s="963">
        <v>1</v>
      </c>
      <c r="P185" s="964" t="s">
        <v>57</v>
      </c>
      <c r="Q185" s="964" t="s">
        <v>57</v>
      </c>
      <c r="R185" s="963" t="s">
        <v>57</v>
      </c>
      <c r="S185" s="963" t="s">
        <v>57</v>
      </c>
      <c r="T185" s="963" t="s">
        <v>57</v>
      </c>
      <c r="U185" s="963" t="s">
        <v>57</v>
      </c>
      <c r="V185" s="963" t="s">
        <v>163</v>
      </c>
      <c r="W185" s="979" t="s">
        <v>163</v>
      </c>
    </row>
    <row r="186" spans="1:23" ht="14.1" customHeight="1">
      <c r="A186" s="370" t="s">
        <v>413</v>
      </c>
      <c r="B186" s="976">
        <v>5</v>
      </c>
      <c r="C186" s="976">
        <v>2</v>
      </c>
      <c r="D186" s="976">
        <v>1</v>
      </c>
      <c r="E186" s="963">
        <v>2</v>
      </c>
      <c r="F186" s="978">
        <v>0</v>
      </c>
      <c r="G186" s="963">
        <v>3</v>
      </c>
      <c r="H186" s="963">
        <v>1</v>
      </c>
      <c r="I186" s="963">
        <v>2</v>
      </c>
      <c r="J186" s="976">
        <v>1</v>
      </c>
      <c r="K186" s="963">
        <v>2</v>
      </c>
      <c r="L186" s="964" t="s">
        <v>57</v>
      </c>
      <c r="M186" s="963">
        <v>4</v>
      </c>
      <c r="N186" s="963">
        <v>2</v>
      </c>
      <c r="O186" s="964" t="s">
        <v>57</v>
      </c>
      <c r="P186" s="964" t="s">
        <v>57</v>
      </c>
      <c r="Q186" s="964" t="s">
        <v>57</v>
      </c>
      <c r="R186" s="963" t="s">
        <v>57</v>
      </c>
      <c r="S186" s="963" t="s">
        <v>57</v>
      </c>
      <c r="T186" s="963">
        <v>4</v>
      </c>
      <c r="U186" s="963" t="s">
        <v>57</v>
      </c>
      <c r="V186" s="963" t="s">
        <v>163</v>
      </c>
      <c r="W186" s="979" t="s">
        <v>163</v>
      </c>
    </row>
    <row r="187" spans="1:23" ht="14.1" customHeight="1">
      <c r="A187" s="370" t="s">
        <v>414</v>
      </c>
      <c r="B187" s="978">
        <v>0</v>
      </c>
      <c r="C187" s="978">
        <v>0</v>
      </c>
      <c r="D187" s="978">
        <v>0</v>
      </c>
      <c r="E187" s="978">
        <v>0</v>
      </c>
      <c r="F187" s="978">
        <v>0</v>
      </c>
      <c r="G187" s="963">
        <v>1</v>
      </c>
      <c r="H187" s="963">
        <v>1</v>
      </c>
      <c r="I187" s="978">
        <v>0</v>
      </c>
      <c r="J187" s="964" t="s">
        <v>57</v>
      </c>
      <c r="K187" s="964" t="s">
        <v>57</v>
      </c>
      <c r="L187" s="963">
        <v>1</v>
      </c>
      <c r="M187" s="964" t="s">
        <v>57</v>
      </c>
      <c r="N187" s="964" t="s">
        <v>57</v>
      </c>
      <c r="O187" s="964" t="s">
        <v>57</v>
      </c>
      <c r="P187" s="964" t="s">
        <v>57</v>
      </c>
      <c r="Q187" s="964" t="s">
        <v>57</v>
      </c>
      <c r="R187" s="963">
        <v>1</v>
      </c>
      <c r="S187" s="963" t="s">
        <v>57</v>
      </c>
      <c r="T187" s="963">
        <v>1</v>
      </c>
      <c r="U187" s="963">
        <v>1</v>
      </c>
      <c r="V187" s="963" t="s">
        <v>163</v>
      </c>
      <c r="W187" s="979" t="s">
        <v>163</v>
      </c>
    </row>
    <row r="188" spans="1:23" ht="14.1" customHeight="1">
      <c r="A188" s="370" t="s">
        <v>415</v>
      </c>
      <c r="B188" s="976">
        <v>35</v>
      </c>
      <c r="C188" s="976">
        <v>46</v>
      </c>
      <c r="D188" s="976">
        <v>61</v>
      </c>
      <c r="E188" s="963">
        <v>67</v>
      </c>
      <c r="F188" s="963">
        <v>92</v>
      </c>
      <c r="G188" s="963">
        <v>132</v>
      </c>
      <c r="H188" s="963">
        <v>131</v>
      </c>
      <c r="I188" s="963">
        <v>152</v>
      </c>
      <c r="J188" s="976">
        <v>150</v>
      </c>
      <c r="K188" s="963">
        <v>157</v>
      </c>
      <c r="L188" s="963">
        <v>145</v>
      </c>
      <c r="M188" s="963">
        <v>170</v>
      </c>
      <c r="N188" s="963">
        <v>123</v>
      </c>
      <c r="O188" s="963">
        <v>33</v>
      </c>
      <c r="P188" s="963">
        <v>151</v>
      </c>
      <c r="Q188" s="963">
        <v>44</v>
      </c>
      <c r="R188" s="963">
        <v>159</v>
      </c>
      <c r="S188" s="963">
        <v>24</v>
      </c>
      <c r="T188" s="963">
        <v>163</v>
      </c>
      <c r="U188" s="963">
        <v>24</v>
      </c>
      <c r="V188" s="963" t="s">
        <v>163</v>
      </c>
      <c r="W188" s="979" t="s">
        <v>163</v>
      </c>
    </row>
    <row r="189" spans="1:23" ht="14.1" customHeight="1">
      <c r="A189" s="370" t="s">
        <v>416</v>
      </c>
      <c r="B189" s="976">
        <v>22</v>
      </c>
      <c r="C189" s="976">
        <v>30</v>
      </c>
      <c r="D189" s="976">
        <v>54</v>
      </c>
      <c r="E189" s="963">
        <v>45</v>
      </c>
      <c r="F189" s="963">
        <v>58</v>
      </c>
      <c r="G189" s="963">
        <v>91</v>
      </c>
      <c r="H189" s="963">
        <v>122</v>
      </c>
      <c r="I189" s="963">
        <v>151</v>
      </c>
      <c r="J189" s="976">
        <v>172</v>
      </c>
      <c r="K189" s="963">
        <v>215</v>
      </c>
      <c r="L189" s="963">
        <v>170</v>
      </c>
      <c r="M189" s="963">
        <v>209</v>
      </c>
      <c r="N189" s="963">
        <v>161</v>
      </c>
      <c r="O189" s="963">
        <v>54</v>
      </c>
      <c r="P189" s="963">
        <v>166</v>
      </c>
      <c r="Q189" s="963">
        <v>58</v>
      </c>
      <c r="R189" s="963">
        <v>223</v>
      </c>
      <c r="S189" s="963">
        <v>62</v>
      </c>
      <c r="T189" s="963">
        <v>248</v>
      </c>
      <c r="U189" s="963">
        <v>43</v>
      </c>
      <c r="V189" s="963" t="s">
        <v>163</v>
      </c>
      <c r="W189" s="979" t="s">
        <v>163</v>
      </c>
    </row>
    <row r="190" spans="1:23" ht="14.1" customHeight="1">
      <c r="A190" s="370" t="s">
        <v>417</v>
      </c>
      <c r="B190" s="976">
        <v>9185</v>
      </c>
      <c r="C190" s="976">
        <v>10795</v>
      </c>
      <c r="D190" s="976">
        <v>11205</v>
      </c>
      <c r="E190" s="963">
        <v>11852</v>
      </c>
      <c r="F190" s="963">
        <v>12149</v>
      </c>
      <c r="G190" s="963">
        <v>13015</v>
      </c>
      <c r="H190" s="963">
        <v>13680</v>
      </c>
      <c r="I190" s="963">
        <v>14304</v>
      </c>
      <c r="J190" s="976">
        <v>14290</v>
      </c>
      <c r="K190" s="963">
        <v>14824</v>
      </c>
      <c r="L190" s="963">
        <v>15597</v>
      </c>
      <c r="M190" s="963">
        <v>15338</v>
      </c>
      <c r="N190" s="963">
        <v>11175</v>
      </c>
      <c r="O190" s="963">
        <v>4507</v>
      </c>
      <c r="P190" s="963">
        <v>11000</v>
      </c>
      <c r="Q190" s="963">
        <v>4161</v>
      </c>
      <c r="R190" s="963">
        <v>10832</v>
      </c>
      <c r="S190" s="963">
        <v>3695</v>
      </c>
      <c r="T190" s="963">
        <v>11315</v>
      </c>
      <c r="U190" s="963">
        <v>3471</v>
      </c>
      <c r="V190" s="963" t="s">
        <v>163</v>
      </c>
      <c r="W190" s="979" t="s">
        <v>163</v>
      </c>
    </row>
    <row r="191" spans="1:23" ht="14.1" customHeight="1">
      <c r="A191" s="370" t="s">
        <v>418</v>
      </c>
      <c r="B191" s="976">
        <v>8</v>
      </c>
      <c r="C191" s="976">
        <v>13</v>
      </c>
      <c r="D191" s="976">
        <v>27</v>
      </c>
      <c r="E191" s="963">
        <v>16</v>
      </c>
      <c r="F191" s="963">
        <v>16</v>
      </c>
      <c r="G191" s="963">
        <v>23</v>
      </c>
      <c r="H191" s="963">
        <v>20</v>
      </c>
      <c r="I191" s="963">
        <v>22</v>
      </c>
      <c r="J191" s="976">
        <v>20</v>
      </c>
      <c r="K191" s="963">
        <v>18</v>
      </c>
      <c r="L191" s="963">
        <v>19</v>
      </c>
      <c r="M191" s="963">
        <v>21</v>
      </c>
      <c r="N191" s="963">
        <v>13</v>
      </c>
      <c r="O191" s="963">
        <v>6</v>
      </c>
      <c r="P191" s="963">
        <v>15</v>
      </c>
      <c r="Q191" s="963">
        <v>2</v>
      </c>
      <c r="R191" s="963">
        <v>11</v>
      </c>
      <c r="S191" s="963">
        <v>1</v>
      </c>
      <c r="T191" s="963">
        <v>24</v>
      </c>
      <c r="U191" s="963">
        <v>2</v>
      </c>
      <c r="V191" s="963" t="s">
        <v>163</v>
      </c>
      <c r="W191" s="979" t="s">
        <v>163</v>
      </c>
    </row>
    <row r="192" spans="1:23" ht="14.1" customHeight="1">
      <c r="A192" s="370" t="s">
        <v>419</v>
      </c>
      <c r="B192" s="978">
        <v>0</v>
      </c>
      <c r="C192" s="978">
        <v>0</v>
      </c>
      <c r="D192" s="978">
        <v>1</v>
      </c>
      <c r="E192" s="978">
        <v>0</v>
      </c>
      <c r="F192" s="978">
        <v>0</v>
      </c>
      <c r="G192" s="963">
        <v>1</v>
      </c>
      <c r="H192" s="963">
        <v>1</v>
      </c>
      <c r="I192" s="963">
        <v>3</v>
      </c>
      <c r="J192" s="976">
        <v>3</v>
      </c>
      <c r="K192" s="963">
        <v>3</v>
      </c>
      <c r="L192" s="963">
        <v>1</v>
      </c>
      <c r="M192" s="963">
        <v>2</v>
      </c>
      <c r="N192" s="963">
        <v>2</v>
      </c>
      <c r="O192" s="963">
        <v>1</v>
      </c>
      <c r="P192" s="963">
        <v>3</v>
      </c>
      <c r="Q192" s="964" t="s">
        <v>57</v>
      </c>
      <c r="R192" s="963">
        <v>2</v>
      </c>
      <c r="S192" s="963" t="s">
        <v>57</v>
      </c>
      <c r="T192" s="963">
        <v>1</v>
      </c>
      <c r="U192" s="963">
        <v>1</v>
      </c>
      <c r="V192" s="963" t="s">
        <v>163</v>
      </c>
      <c r="W192" s="979" t="s">
        <v>163</v>
      </c>
    </row>
    <row r="193" spans="1:23" ht="14.1" customHeight="1">
      <c r="A193" s="370" t="s">
        <v>420</v>
      </c>
      <c r="B193" s="978">
        <v>0</v>
      </c>
      <c r="C193" s="978">
        <v>4</v>
      </c>
      <c r="D193" s="978">
        <v>0</v>
      </c>
      <c r="E193" s="963">
        <v>2</v>
      </c>
      <c r="F193" s="963">
        <v>1</v>
      </c>
      <c r="G193" s="963">
        <v>2</v>
      </c>
      <c r="H193" s="963">
        <v>1</v>
      </c>
      <c r="I193" s="963">
        <v>1</v>
      </c>
      <c r="J193" s="964" t="s">
        <v>57</v>
      </c>
      <c r="K193" s="963">
        <v>1</v>
      </c>
      <c r="L193" s="964" t="s">
        <v>57</v>
      </c>
      <c r="M193" s="963">
        <v>2</v>
      </c>
      <c r="N193" s="964" t="s">
        <v>57</v>
      </c>
      <c r="O193" s="964" t="s">
        <v>57</v>
      </c>
      <c r="P193" s="964" t="s">
        <v>57</v>
      </c>
      <c r="Q193" s="964" t="s">
        <v>57</v>
      </c>
      <c r="R193" s="963" t="s">
        <v>57</v>
      </c>
      <c r="S193" s="963" t="s">
        <v>57</v>
      </c>
      <c r="T193" s="963" t="s">
        <v>57</v>
      </c>
      <c r="U193" s="963" t="s">
        <v>57</v>
      </c>
      <c r="V193" s="963" t="s">
        <v>163</v>
      </c>
      <c r="W193" s="979" t="s">
        <v>163</v>
      </c>
    </row>
    <row r="194" spans="1:23" ht="14.1" customHeight="1">
      <c r="A194" s="370" t="s">
        <v>421</v>
      </c>
      <c r="B194" s="976">
        <v>37</v>
      </c>
      <c r="C194" s="976">
        <v>27</v>
      </c>
      <c r="D194" s="976">
        <v>32</v>
      </c>
      <c r="E194" s="963">
        <v>35</v>
      </c>
      <c r="F194" s="963">
        <v>26</v>
      </c>
      <c r="G194" s="963">
        <v>51</v>
      </c>
      <c r="H194" s="963">
        <v>35</v>
      </c>
      <c r="I194" s="963">
        <v>33</v>
      </c>
      <c r="J194" s="976">
        <v>33</v>
      </c>
      <c r="K194" s="963">
        <v>31</v>
      </c>
      <c r="L194" s="963">
        <v>20</v>
      </c>
      <c r="M194" s="963">
        <v>13</v>
      </c>
      <c r="N194" s="963">
        <v>14</v>
      </c>
      <c r="O194" s="963">
        <v>3</v>
      </c>
      <c r="P194" s="963">
        <v>5</v>
      </c>
      <c r="Q194" s="963">
        <v>1</v>
      </c>
      <c r="R194" s="963">
        <v>5</v>
      </c>
      <c r="S194" s="963" t="s">
        <v>57</v>
      </c>
      <c r="T194" s="963">
        <v>8</v>
      </c>
      <c r="U194" s="963">
        <v>1</v>
      </c>
      <c r="V194" s="963" t="s">
        <v>163</v>
      </c>
      <c r="W194" s="979" t="s">
        <v>163</v>
      </c>
    </row>
    <row r="195" spans="1:23" ht="14.1" customHeight="1">
      <c r="A195" s="370" t="s">
        <v>422</v>
      </c>
      <c r="B195" s="976">
        <v>3</v>
      </c>
      <c r="C195" s="976">
        <v>13</v>
      </c>
      <c r="D195" s="976">
        <v>4</v>
      </c>
      <c r="E195" s="963">
        <v>10</v>
      </c>
      <c r="F195" s="963">
        <v>9</v>
      </c>
      <c r="G195" s="963">
        <v>26</v>
      </c>
      <c r="H195" s="963">
        <v>17</v>
      </c>
      <c r="I195" s="963">
        <v>24</v>
      </c>
      <c r="J195" s="976">
        <v>42</v>
      </c>
      <c r="K195" s="963">
        <v>36</v>
      </c>
      <c r="L195" s="963">
        <v>53</v>
      </c>
      <c r="M195" s="963">
        <v>74</v>
      </c>
      <c r="N195" s="963">
        <v>73</v>
      </c>
      <c r="O195" s="963">
        <v>6</v>
      </c>
      <c r="P195" s="963">
        <v>104</v>
      </c>
      <c r="Q195" s="963">
        <v>7</v>
      </c>
      <c r="R195" s="963">
        <v>101</v>
      </c>
      <c r="S195" s="963">
        <v>10</v>
      </c>
      <c r="T195" s="963">
        <v>130</v>
      </c>
      <c r="U195" s="963">
        <v>10</v>
      </c>
      <c r="V195" s="963" t="s">
        <v>163</v>
      </c>
      <c r="W195" s="979" t="s">
        <v>163</v>
      </c>
    </row>
    <row r="196" spans="1:23" ht="14.1" customHeight="1">
      <c r="A196" s="370" t="s">
        <v>423</v>
      </c>
      <c r="B196" s="978"/>
      <c r="C196" s="976"/>
      <c r="D196" s="978"/>
      <c r="E196" s="963"/>
      <c r="F196" s="963"/>
      <c r="G196" s="963"/>
      <c r="H196" s="963"/>
      <c r="I196" s="963"/>
      <c r="J196" s="963"/>
      <c r="K196" s="963">
        <v>1</v>
      </c>
      <c r="L196" s="964" t="s">
        <v>57</v>
      </c>
      <c r="M196" s="964" t="s">
        <v>57</v>
      </c>
      <c r="N196" s="964" t="s">
        <v>57</v>
      </c>
      <c r="O196" s="964" t="s">
        <v>57</v>
      </c>
      <c r="P196" s="963">
        <v>2</v>
      </c>
      <c r="Q196" s="963">
        <v>1</v>
      </c>
      <c r="R196" s="963" t="s">
        <v>57</v>
      </c>
      <c r="S196" s="963" t="s">
        <v>57</v>
      </c>
      <c r="T196" s="963" t="s">
        <v>57</v>
      </c>
      <c r="U196" s="963" t="s">
        <v>57</v>
      </c>
      <c r="V196" s="963" t="s">
        <v>163</v>
      </c>
      <c r="W196" s="979" t="s">
        <v>163</v>
      </c>
    </row>
    <row r="197" spans="1:23" ht="14.1" customHeight="1">
      <c r="A197" s="370" t="s">
        <v>424</v>
      </c>
      <c r="B197" s="978"/>
      <c r="C197" s="976"/>
      <c r="D197" s="978"/>
      <c r="E197" s="963"/>
      <c r="F197" s="963"/>
      <c r="G197" s="963"/>
      <c r="H197" s="963"/>
      <c r="I197" s="963"/>
      <c r="J197" s="963">
        <v>1</v>
      </c>
      <c r="K197" s="963">
        <v>1</v>
      </c>
      <c r="L197" s="963">
        <v>1</v>
      </c>
      <c r="M197" s="963">
        <v>2</v>
      </c>
      <c r="N197" s="964" t="s">
        <v>57</v>
      </c>
      <c r="O197" s="963">
        <v>1</v>
      </c>
      <c r="P197" s="963">
        <v>1</v>
      </c>
      <c r="Q197" s="964" t="s">
        <v>57</v>
      </c>
      <c r="R197" s="963" t="s">
        <v>57</v>
      </c>
      <c r="S197" s="963">
        <v>1</v>
      </c>
      <c r="T197" s="963" t="s">
        <v>57</v>
      </c>
      <c r="U197" s="963" t="s">
        <v>57</v>
      </c>
      <c r="V197" s="963" t="s">
        <v>163</v>
      </c>
      <c r="W197" s="979" t="s">
        <v>163</v>
      </c>
    </row>
    <row r="198" spans="1:23" ht="14.1" customHeight="1">
      <c r="A198" s="370" t="s">
        <v>425</v>
      </c>
      <c r="B198" s="978"/>
      <c r="C198" s="976"/>
      <c r="D198" s="978"/>
      <c r="E198" s="963"/>
      <c r="F198" s="963"/>
      <c r="G198" s="963"/>
      <c r="H198" s="963"/>
      <c r="I198" s="963">
        <v>0</v>
      </c>
      <c r="J198" s="964" t="s">
        <v>57</v>
      </c>
      <c r="K198" s="964" t="s">
        <v>57</v>
      </c>
      <c r="L198" s="963">
        <v>1</v>
      </c>
      <c r="M198" s="964" t="s">
        <v>57</v>
      </c>
      <c r="N198" s="964" t="s">
        <v>57</v>
      </c>
      <c r="O198" s="964" t="s">
        <v>57</v>
      </c>
      <c r="P198" s="963">
        <v>1</v>
      </c>
      <c r="Q198" s="964" t="s">
        <v>57</v>
      </c>
      <c r="R198" s="963" t="s">
        <v>57</v>
      </c>
      <c r="S198" s="963" t="s">
        <v>57</v>
      </c>
      <c r="T198" s="963" t="s">
        <v>57</v>
      </c>
      <c r="U198" s="963" t="s">
        <v>57</v>
      </c>
      <c r="V198" s="963" t="s">
        <v>163</v>
      </c>
      <c r="W198" s="979" t="s">
        <v>163</v>
      </c>
    </row>
    <row r="199" spans="1:23">
      <c r="A199" s="370" t="s">
        <v>426</v>
      </c>
      <c r="B199" s="976">
        <v>3</v>
      </c>
      <c r="C199" s="978">
        <v>2</v>
      </c>
      <c r="D199" s="976">
        <v>2</v>
      </c>
      <c r="E199" s="978">
        <v>0</v>
      </c>
      <c r="F199" s="963">
        <v>4</v>
      </c>
      <c r="G199" s="963">
        <v>3</v>
      </c>
      <c r="H199" s="963">
        <v>1</v>
      </c>
      <c r="I199" s="963">
        <v>1</v>
      </c>
      <c r="J199" s="964" t="s">
        <v>57</v>
      </c>
      <c r="K199" s="964" t="s">
        <v>57</v>
      </c>
      <c r="L199" s="963">
        <v>1</v>
      </c>
      <c r="M199" s="963">
        <v>3</v>
      </c>
      <c r="N199" s="963">
        <v>1</v>
      </c>
      <c r="O199" s="964" t="s">
        <v>57</v>
      </c>
      <c r="P199" s="963">
        <v>1</v>
      </c>
      <c r="Q199" s="964" t="s">
        <v>57</v>
      </c>
      <c r="R199" s="963" t="s">
        <v>57</v>
      </c>
      <c r="S199" s="963" t="s">
        <v>57</v>
      </c>
      <c r="T199" s="963" t="s">
        <v>57</v>
      </c>
      <c r="U199" s="963" t="s">
        <v>57</v>
      </c>
      <c r="V199" s="963" t="s">
        <v>163</v>
      </c>
      <c r="W199" s="979" t="s">
        <v>163</v>
      </c>
    </row>
    <row r="200" spans="1:23" ht="16.5" thickBot="1">
      <c r="A200" s="370" t="s">
        <v>427</v>
      </c>
      <c r="B200" s="978">
        <v>0</v>
      </c>
      <c r="C200" s="978">
        <v>0</v>
      </c>
      <c r="D200" s="978">
        <v>0</v>
      </c>
      <c r="E200" s="978">
        <v>0</v>
      </c>
      <c r="F200" s="978">
        <v>0</v>
      </c>
      <c r="G200" s="978">
        <v>0</v>
      </c>
      <c r="H200" s="978">
        <v>0</v>
      </c>
      <c r="I200" s="978">
        <v>0</v>
      </c>
      <c r="J200" s="964" t="s">
        <v>57</v>
      </c>
      <c r="K200" s="964" t="s">
        <v>57</v>
      </c>
      <c r="L200" s="964" t="s">
        <v>57</v>
      </c>
      <c r="M200" s="964" t="s">
        <v>57</v>
      </c>
      <c r="N200" s="963">
        <v>1122</v>
      </c>
      <c r="O200" s="964" t="s">
        <v>57</v>
      </c>
      <c r="P200" s="964" t="s">
        <v>57</v>
      </c>
      <c r="Q200" s="964" t="s">
        <v>57</v>
      </c>
      <c r="R200" s="963">
        <v>252</v>
      </c>
      <c r="S200" s="963" t="s">
        <v>57</v>
      </c>
      <c r="T200" s="963">
        <v>5</v>
      </c>
      <c r="U200" s="963" t="s">
        <v>57</v>
      </c>
      <c r="V200" s="963" t="s">
        <v>163</v>
      </c>
      <c r="W200" s="979" t="s">
        <v>163</v>
      </c>
    </row>
    <row r="201" spans="1:23">
      <c r="A201" s="1411" t="s">
        <v>428</v>
      </c>
      <c r="B201" s="1412"/>
      <c r="C201" s="1412"/>
      <c r="D201" s="1412"/>
      <c r="E201" s="1412"/>
      <c r="F201" s="1412"/>
      <c r="G201" s="1412"/>
      <c r="H201" s="376"/>
      <c r="I201" s="376"/>
      <c r="J201" s="376"/>
      <c r="K201" s="376"/>
      <c r="L201" s="376"/>
      <c r="M201" s="376"/>
      <c r="N201" s="376"/>
      <c r="O201" s="376"/>
      <c r="P201" s="376"/>
      <c r="Q201" s="376"/>
      <c r="R201" s="967"/>
      <c r="S201" s="967"/>
      <c r="T201" s="376"/>
      <c r="U201" s="376"/>
      <c r="V201" s="376"/>
      <c r="W201" s="968"/>
    </row>
    <row r="202" spans="1:23" ht="39.6" customHeight="1">
      <c r="A202" s="1413" t="s">
        <v>429</v>
      </c>
      <c r="B202" s="1414"/>
      <c r="C202" s="1414"/>
      <c r="D202" s="1414"/>
      <c r="E202" s="1414"/>
      <c r="F202" s="1414"/>
      <c r="G202" s="1414"/>
      <c r="H202" s="1414"/>
      <c r="I202" s="1414"/>
      <c r="J202" s="1414"/>
      <c r="K202" s="1414"/>
      <c r="L202" s="1414"/>
      <c r="M202" s="1414"/>
      <c r="N202" s="1414"/>
      <c r="O202" s="1414"/>
      <c r="P202" s="1414"/>
      <c r="Q202" s="1414"/>
      <c r="R202" s="1414"/>
      <c r="S202" s="1414"/>
      <c r="T202" s="1414"/>
      <c r="U202" s="1414"/>
      <c r="V202" s="1414"/>
      <c r="W202" s="1415"/>
    </row>
    <row r="203" spans="1:23" ht="15.75">
      <c r="A203" s="1416" t="s">
        <v>930</v>
      </c>
      <c r="B203" s="1417"/>
      <c r="C203" s="1417"/>
      <c r="D203" s="1417"/>
      <c r="E203" s="1417"/>
      <c r="F203" s="1417"/>
      <c r="G203" s="1417"/>
      <c r="H203" s="1417"/>
      <c r="I203" s="1417"/>
      <c r="J203" s="1417"/>
      <c r="K203" s="1417"/>
      <c r="L203" s="1417"/>
      <c r="M203" s="1417"/>
      <c r="N203" s="1417"/>
      <c r="O203" s="1417"/>
      <c r="P203" s="1417"/>
      <c r="Q203" s="1417"/>
      <c r="R203" s="1417"/>
      <c r="S203" s="1417"/>
      <c r="T203" s="1417"/>
      <c r="U203" s="1417"/>
      <c r="V203" s="1417"/>
      <c r="W203" s="1418"/>
    </row>
    <row r="204" spans="1:23" ht="15.75">
      <c r="A204" s="969" t="s">
        <v>430</v>
      </c>
      <c r="B204" s="965"/>
      <c r="C204" s="965"/>
      <c r="D204" s="965"/>
      <c r="E204" s="965"/>
      <c r="F204" s="965"/>
      <c r="G204" s="965"/>
      <c r="H204" s="965"/>
      <c r="I204" s="965"/>
      <c r="J204" s="965"/>
      <c r="K204" s="965"/>
      <c r="L204" s="965"/>
      <c r="M204" s="965"/>
      <c r="N204" s="965"/>
      <c r="O204" s="965"/>
      <c r="P204" s="965"/>
      <c r="Q204" s="965"/>
      <c r="R204" s="965"/>
      <c r="S204" s="965"/>
      <c r="T204" s="966"/>
      <c r="U204" s="966"/>
      <c r="V204" s="966"/>
      <c r="W204" s="374"/>
    </row>
    <row r="205" spans="1:23" ht="27.75" customHeight="1">
      <c r="A205" s="1419" t="s">
        <v>431</v>
      </c>
      <c r="B205" s="1420"/>
      <c r="C205" s="1420"/>
      <c r="D205" s="1420"/>
      <c r="E205" s="1420"/>
      <c r="F205" s="1420"/>
      <c r="G205" s="1420"/>
      <c r="H205" s="1420"/>
      <c r="I205" s="1420"/>
      <c r="J205" s="1420"/>
      <c r="K205" s="1420"/>
      <c r="L205" s="1420"/>
      <c r="M205" s="1420"/>
      <c r="N205" s="1420"/>
      <c r="O205" s="1420"/>
      <c r="P205" s="1420"/>
      <c r="Q205" s="1420"/>
      <c r="R205" s="1420"/>
      <c r="S205" s="1420"/>
      <c r="T205" s="1420"/>
      <c r="U205" s="1420"/>
      <c r="V205" s="1420"/>
      <c r="W205" s="1421"/>
    </row>
    <row r="206" spans="1:23" ht="17.25" customHeight="1">
      <c r="A206" s="969" t="s">
        <v>432</v>
      </c>
      <c r="B206" s="966"/>
      <c r="C206" s="966"/>
      <c r="D206" s="966"/>
      <c r="E206" s="966"/>
      <c r="F206" s="966"/>
      <c r="G206" s="966"/>
      <c r="H206" s="966"/>
      <c r="I206" s="966"/>
      <c r="J206" s="966"/>
      <c r="K206" s="966"/>
      <c r="L206" s="966"/>
      <c r="M206" s="966"/>
      <c r="N206" s="966"/>
      <c r="O206" s="966"/>
      <c r="P206" s="966"/>
      <c r="Q206" s="966"/>
      <c r="R206" s="966"/>
      <c r="S206" s="966"/>
      <c r="T206" s="966"/>
      <c r="U206" s="966"/>
      <c r="V206" s="966"/>
      <c r="W206" s="374"/>
    </row>
    <row r="207" spans="1:23" ht="15.75">
      <c r="A207" s="1413" t="s">
        <v>433</v>
      </c>
      <c r="B207" s="1414"/>
      <c r="C207" s="1414"/>
      <c r="D207" s="1414"/>
      <c r="E207" s="1414"/>
      <c r="F207" s="1414"/>
      <c r="G207" s="1414"/>
      <c r="H207" s="1414"/>
      <c r="I207" s="1414"/>
      <c r="J207" s="1414"/>
      <c r="K207" s="1414"/>
      <c r="L207" s="1414"/>
      <c r="M207" s="1414"/>
      <c r="N207" s="1414"/>
      <c r="O207" s="1414"/>
      <c r="P207" s="1414"/>
      <c r="Q207" s="1414"/>
      <c r="R207" s="966"/>
      <c r="S207" s="966"/>
      <c r="T207" s="966"/>
      <c r="U207" s="966"/>
      <c r="V207" s="966"/>
      <c r="W207" s="374"/>
    </row>
    <row r="208" spans="1:23" ht="13.5" thickBot="1">
      <c r="A208" s="1406" t="s">
        <v>98</v>
      </c>
      <c r="B208" s="1407"/>
      <c r="C208" s="1407"/>
      <c r="D208" s="1407"/>
      <c r="E208" s="1407"/>
      <c r="F208" s="1407"/>
      <c r="G208" s="1407"/>
      <c r="H208" s="1407"/>
      <c r="I208" s="1407"/>
      <c r="J208" s="1407"/>
      <c r="K208" s="1407"/>
      <c r="L208" s="1407"/>
      <c r="M208" s="1407"/>
      <c r="N208" s="1407"/>
      <c r="O208" s="1407"/>
      <c r="P208" s="1407"/>
      <c r="Q208" s="1407"/>
      <c r="R208" s="1407"/>
      <c r="S208" s="1407"/>
      <c r="T208" s="1407"/>
      <c r="U208" s="1407"/>
      <c r="V208" s="1407"/>
      <c r="W208" s="1408"/>
    </row>
    <row r="210" spans="1:1" ht="15">
      <c r="A210" s="1294" t="s">
        <v>1071</v>
      </c>
    </row>
  </sheetData>
  <sheetProtection algorithmName="SHA-512" hashValue="WoCd1AdPO/OTVvM3LOAKX1SHAKdEGrQBnYZE8K8bsqeeEr03JAqu+szjCHlNjj3hKE5vorRMyJSnkXdhUSvBmA==" saltValue="4biLmOXCcgKkPd1Xn1f7eQ==" spinCount="100000" sheet="1" objects="1" scenarios="1"/>
  <mergeCells count="14">
    <mergeCell ref="A1:W1"/>
    <mergeCell ref="A2:W2"/>
    <mergeCell ref="A3:W3"/>
    <mergeCell ref="A208:W208"/>
    <mergeCell ref="V5:W5"/>
    <mergeCell ref="A201:G201"/>
    <mergeCell ref="A202:W202"/>
    <mergeCell ref="A203:W203"/>
    <mergeCell ref="A205:W205"/>
    <mergeCell ref="T5:U5"/>
    <mergeCell ref="N5:O5"/>
    <mergeCell ref="P5:Q5"/>
    <mergeCell ref="R5:S5"/>
    <mergeCell ref="A207:Q207"/>
  </mergeCells>
  <hyperlinks>
    <hyperlink ref="A210" location="'Table of Contents'!A1" display="Return to Table of Contents" xr:uid="{236766B9-2FA6-4F3E-BAE9-41ED6716CDBA}"/>
  </hyperlinks>
  <pageMargins left="0.7" right="0.7" top="0.75" bottom="0.75" header="0.3" footer="0.3"/>
  <pageSetup scale="91" fitToHeight="0" orientation="landscape"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E454-6466-4E29-B2B5-E37DFD8789F1}">
  <dimension ref="A1:BS188"/>
  <sheetViews>
    <sheetView topLeftCell="A157" workbookViewId="0">
      <selection activeCell="A188" sqref="A188"/>
    </sheetView>
  </sheetViews>
  <sheetFormatPr defaultColWidth="11.42578125" defaultRowHeight="12.75"/>
  <cols>
    <col min="1" max="1" width="32.42578125" style="49" customWidth="1"/>
    <col min="2" max="4" width="11.42578125" style="63" hidden="1" customWidth="1"/>
    <col min="5" max="6" width="9.5703125" style="63" hidden="1" customWidth="1"/>
    <col min="7" max="8" width="11.42578125" style="49" hidden="1" customWidth="1"/>
    <col min="9" max="9" width="0" style="49" hidden="1" customWidth="1"/>
    <col min="10" max="10" width="0" style="61" hidden="1" customWidth="1"/>
    <col min="11" max="11" width="0" style="62" hidden="1" customWidth="1"/>
    <col min="12" max="12" width="0" style="61" hidden="1" customWidth="1"/>
    <col min="13" max="13" width="0" style="49" hidden="1" customWidth="1"/>
    <col min="14" max="14" width="11.42578125" style="49"/>
    <col min="15" max="15" width="11.42578125" style="63"/>
    <col min="16" max="16" width="11.42578125" style="61"/>
    <col min="17" max="17" width="11.42578125" style="49"/>
    <col min="18" max="18" width="11.42578125" style="61"/>
    <col min="19" max="256" width="11.42578125" style="49"/>
    <col min="257" max="257" width="29.85546875" style="49" bestFit="1" customWidth="1"/>
    <col min="258" max="265" width="0" style="49" hidden="1" customWidth="1"/>
    <col min="266" max="512" width="11.42578125" style="49"/>
    <col min="513" max="513" width="29.85546875" style="49" bestFit="1" customWidth="1"/>
    <col min="514" max="521" width="0" style="49" hidden="1" customWidth="1"/>
    <col min="522" max="768" width="11.42578125" style="49"/>
    <col min="769" max="769" width="29.85546875" style="49" bestFit="1" customWidth="1"/>
    <col min="770" max="777" width="0" style="49" hidden="1" customWidth="1"/>
    <col min="778" max="1024" width="11.42578125" style="49"/>
    <col min="1025" max="1025" width="29.85546875" style="49" bestFit="1" customWidth="1"/>
    <col min="1026" max="1033" width="0" style="49" hidden="1" customWidth="1"/>
    <col min="1034" max="1280" width="11.42578125" style="49"/>
    <col min="1281" max="1281" width="29.85546875" style="49" bestFit="1" customWidth="1"/>
    <col min="1282" max="1289" width="0" style="49" hidden="1" customWidth="1"/>
    <col min="1290" max="1536" width="11.42578125" style="49"/>
    <col min="1537" max="1537" width="29.85546875" style="49" bestFit="1" customWidth="1"/>
    <col min="1538" max="1545" width="0" style="49" hidden="1" customWidth="1"/>
    <col min="1546" max="1792" width="11.42578125" style="49"/>
    <col min="1793" max="1793" width="29.85546875" style="49" bestFit="1" customWidth="1"/>
    <col min="1794" max="1801" width="0" style="49" hidden="1" customWidth="1"/>
    <col min="1802" max="2048" width="11.42578125" style="49"/>
    <col min="2049" max="2049" width="29.85546875" style="49" bestFit="1" customWidth="1"/>
    <col min="2050" max="2057" width="0" style="49" hidden="1" customWidth="1"/>
    <col min="2058" max="2304" width="11.42578125" style="49"/>
    <col min="2305" max="2305" width="29.85546875" style="49" bestFit="1" customWidth="1"/>
    <col min="2306" max="2313" width="0" style="49" hidden="1" customWidth="1"/>
    <col min="2314" max="2560" width="11.42578125" style="49"/>
    <col min="2561" max="2561" width="29.85546875" style="49" bestFit="1" customWidth="1"/>
    <col min="2562" max="2569" width="0" style="49" hidden="1" customWidth="1"/>
    <col min="2570" max="2816" width="11.42578125" style="49"/>
    <col min="2817" max="2817" width="29.85546875" style="49" bestFit="1" customWidth="1"/>
    <col min="2818" max="2825" width="0" style="49" hidden="1" customWidth="1"/>
    <col min="2826" max="3072" width="11.42578125" style="49"/>
    <col min="3073" max="3073" width="29.85546875" style="49" bestFit="1" customWidth="1"/>
    <col min="3074" max="3081" width="0" style="49" hidden="1" customWidth="1"/>
    <col min="3082" max="3328" width="11.42578125" style="49"/>
    <col min="3329" max="3329" width="29.85546875" style="49" bestFit="1" customWidth="1"/>
    <col min="3330" max="3337" width="0" style="49" hidden="1" customWidth="1"/>
    <col min="3338" max="3584" width="11.42578125" style="49"/>
    <col min="3585" max="3585" width="29.85546875" style="49" bestFit="1" customWidth="1"/>
    <col min="3586" max="3593" width="0" style="49" hidden="1" customWidth="1"/>
    <col min="3594" max="3840" width="11.42578125" style="49"/>
    <col min="3841" max="3841" width="29.85546875" style="49" bestFit="1" customWidth="1"/>
    <col min="3842" max="3849" width="0" style="49" hidden="1" customWidth="1"/>
    <col min="3850" max="4096" width="11.42578125" style="49"/>
    <col min="4097" max="4097" width="29.85546875" style="49" bestFit="1" customWidth="1"/>
    <col min="4098" max="4105" width="0" style="49" hidden="1" customWidth="1"/>
    <col min="4106" max="4352" width="11.42578125" style="49"/>
    <col min="4353" max="4353" width="29.85546875" style="49" bestFit="1" customWidth="1"/>
    <col min="4354" max="4361" width="0" style="49" hidden="1" customWidth="1"/>
    <col min="4362" max="4608" width="11.42578125" style="49"/>
    <col min="4609" max="4609" width="29.85546875" style="49" bestFit="1" customWidth="1"/>
    <col min="4610" max="4617" width="0" style="49" hidden="1" customWidth="1"/>
    <col min="4618" max="4864" width="11.42578125" style="49"/>
    <col min="4865" max="4865" width="29.85546875" style="49" bestFit="1" customWidth="1"/>
    <col min="4866" max="4873" width="0" style="49" hidden="1" customWidth="1"/>
    <col min="4874" max="5120" width="11.42578125" style="49"/>
    <col min="5121" max="5121" width="29.85546875" style="49" bestFit="1" customWidth="1"/>
    <col min="5122" max="5129" width="0" style="49" hidden="1" customWidth="1"/>
    <col min="5130" max="5376" width="11.42578125" style="49"/>
    <col min="5377" max="5377" width="29.85546875" style="49" bestFit="1" customWidth="1"/>
    <col min="5378" max="5385" width="0" style="49" hidden="1" customWidth="1"/>
    <col min="5386" max="5632" width="11.42578125" style="49"/>
    <col min="5633" max="5633" width="29.85546875" style="49" bestFit="1" customWidth="1"/>
    <col min="5634" max="5641" width="0" style="49" hidden="1" customWidth="1"/>
    <col min="5642" max="5888" width="11.42578125" style="49"/>
    <col min="5889" max="5889" width="29.85546875" style="49" bestFit="1" customWidth="1"/>
    <col min="5890" max="5897" width="0" style="49" hidden="1" customWidth="1"/>
    <col min="5898" max="6144" width="11.42578125" style="49"/>
    <col min="6145" max="6145" width="29.85546875" style="49" bestFit="1" customWidth="1"/>
    <col min="6146" max="6153" width="0" style="49" hidden="1" customWidth="1"/>
    <col min="6154" max="6400" width="11.42578125" style="49"/>
    <col min="6401" max="6401" width="29.85546875" style="49" bestFit="1" customWidth="1"/>
    <col min="6402" max="6409" width="0" style="49" hidden="1" customWidth="1"/>
    <col min="6410" max="6656" width="11.42578125" style="49"/>
    <col min="6657" max="6657" width="29.85546875" style="49" bestFit="1" customWidth="1"/>
    <col min="6658" max="6665" width="0" style="49" hidden="1" customWidth="1"/>
    <col min="6666" max="6912" width="11.42578125" style="49"/>
    <col min="6913" max="6913" width="29.85546875" style="49" bestFit="1" customWidth="1"/>
    <col min="6914" max="6921" width="0" style="49" hidden="1" customWidth="1"/>
    <col min="6922" max="7168" width="11.42578125" style="49"/>
    <col min="7169" max="7169" width="29.85546875" style="49" bestFit="1" customWidth="1"/>
    <col min="7170" max="7177" width="0" style="49" hidden="1" customWidth="1"/>
    <col min="7178" max="7424" width="11.42578125" style="49"/>
    <col min="7425" max="7425" width="29.85546875" style="49" bestFit="1" customWidth="1"/>
    <col min="7426" max="7433" width="0" style="49" hidden="1" customWidth="1"/>
    <col min="7434" max="7680" width="11.42578125" style="49"/>
    <col min="7681" max="7681" width="29.85546875" style="49" bestFit="1" customWidth="1"/>
    <col min="7682" max="7689" width="0" style="49" hidden="1" customWidth="1"/>
    <col min="7690" max="7936" width="11.42578125" style="49"/>
    <col min="7937" max="7937" width="29.85546875" style="49" bestFit="1" customWidth="1"/>
    <col min="7938" max="7945" width="0" style="49" hidden="1" customWidth="1"/>
    <col min="7946" max="8192" width="11.42578125" style="49"/>
    <col min="8193" max="8193" width="29.85546875" style="49" bestFit="1" customWidth="1"/>
    <col min="8194" max="8201" width="0" style="49" hidden="1" customWidth="1"/>
    <col min="8202" max="8448" width="11.42578125" style="49"/>
    <col min="8449" max="8449" width="29.85546875" style="49" bestFit="1" customWidth="1"/>
    <col min="8450" max="8457" width="0" style="49" hidden="1" customWidth="1"/>
    <col min="8458" max="8704" width="11.42578125" style="49"/>
    <col min="8705" max="8705" width="29.85546875" style="49" bestFit="1" customWidth="1"/>
    <col min="8706" max="8713" width="0" style="49" hidden="1" customWidth="1"/>
    <col min="8714" max="8960" width="11.42578125" style="49"/>
    <col min="8961" max="8961" width="29.85546875" style="49" bestFit="1" customWidth="1"/>
    <col min="8962" max="8969" width="0" style="49" hidden="1" customWidth="1"/>
    <col min="8970" max="9216" width="11.42578125" style="49"/>
    <col min="9217" max="9217" width="29.85546875" style="49" bestFit="1" customWidth="1"/>
    <col min="9218" max="9225" width="0" style="49" hidden="1" customWidth="1"/>
    <col min="9226" max="9472" width="11.42578125" style="49"/>
    <col min="9473" max="9473" width="29.85546875" style="49" bestFit="1" customWidth="1"/>
    <col min="9474" max="9481" width="0" style="49" hidden="1" customWidth="1"/>
    <col min="9482" max="9728" width="11.42578125" style="49"/>
    <col min="9729" max="9729" width="29.85546875" style="49" bestFit="1" customWidth="1"/>
    <col min="9730" max="9737" width="0" style="49" hidden="1" customWidth="1"/>
    <col min="9738" max="9984" width="11.42578125" style="49"/>
    <col min="9985" max="9985" width="29.85546875" style="49" bestFit="1" customWidth="1"/>
    <col min="9986" max="9993" width="0" style="49" hidden="1" customWidth="1"/>
    <col min="9994" max="10240" width="11.42578125" style="49"/>
    <col min="10241" max="10241" width="29.85546875" style="49" bestFit="1" customWidth="1"/>
    <col min="10242" max="10249" width="0" style="49" hidden="1" customWidth="1"/>
    <col min="10250" max="10496" width="11.42578125" style="49"/>
    <col min="10497" max="10497" width="29.85546875" style="49" bestFit="1" customWidth="1"/>
    <col min="10498" max="10505" width="0" style="49" hidden="1" customWidth="1"/>
    <col min="10506" max="10752" width="11.42578125" style="49"/>
    <col min="10753" max="10753" width="29.85546875" style="49" bestFit="1" customWidth="1"/>
    <col min="10754" max="10761" width="0" style="49" hidden="1" customWidth="1"/>
    <col min="10762" max="11008" width="11.42578125" style="49"/>
    <col min="11009" max="11009" width="29.85546875" style="49" bestFit="1" customWidth="1"/>
    <col min="11010" max="11017" width="0" style="49" hidden="1" customWidth="1"/>
    <col min="11018" max="11264" width="11.42578125" style="49"/>
    <col min="11265" max="11265" width="29.85546875" style="49" bestFit="1" customWidth="1"/>
    <col min="11266" max="11273" width="0" style="49" hidden="1" customWidth="1"/>
    <col min="11274" max="11520" width="11.42578125" style="49"/>
    <col min="11521" max="11521" width="29.85546875" style="49" bestFit="1" customWidth="1"/>
    <col min="11522" max="11529" width="0" style="49" hidden="1" customWidth="1"/>
    <col min="11530" max="11776" width="11.42578125" style="49"/>
    <col min="11777" max="11777" width="29.85546875" style="49" bestFit="1" customWidth="1"/>
    <col min="11778" max="11785" width="0" style="49" hidden="1" customWidth="1"/>
    <col min="11786" max="12032" width="11.42578125" style="49"/>
    <col min="12033" max="12033" width="29.85546875" style="49" bestFit="1" customWidth="1"/>
    <col min="12034" max="12041" width="0" style="49" hidden="1" customWidth="1"/>
    <col min="12042" max="12288" width="11.42578125" style="49"/>
    <col min="12289" max="12289" width="29.85546875" style="49" bestFit="1" customWidth="1"/>
    <col min="12290" max="12297" width="0" style="49" hidden="1" customWidth="1"/>
    <col min="12298" max="12544" width="11.42578125" style="49"/>
    <col min="12545" max="12545" width="29.85546875" style="49" bestFit="1" customWidth="1"/>
    <col min="12546" max="12553" width="0" style="49" hidden="1" customWidth="1"/>
    <col min="12554" max="12800" width="11.42578125" style="49"/>
    <col min="12801" max="12801" width="29.85546875" style="49" bestFit="1" customWidth="1"/>
    <col min="12802" max="12809" width="0" style="49" hidden="1" customWidth="1"/>
    <col min="12810" max="13056" width="11.42578125" style="49"/>
    <col min="13057" max="13057" width="29.85546875" style="49" bestFit="1" customWidth="1"/>
    <col min="13058" max="13065" width="0" style="49" hidden="1" customWidth="1"/>
    <col min="13066" max="13312" width="11.42578125" style="49"/>
    <col min="13313" max="13313" width="29.85546875" style="49" bestFit="1" customWidth="1"/>
    <col min="13314" max="13321" width="0" style="49" hidden="1" customWidth="1"/>
    <col min="13322" max="13568" width="11.42578125" style="49"/>
    <col min="13569" max="13569" width="29.85546875" style="49" bestFit="1" customWidth="1"/>
    <col min="13570" max="13577" width="0" style="49" hidden="1" customWidth="1"/>
    <col min="13578" max="13824" width="11.42578125" style="49"/>
    <col min="13825" max="13825" width="29.85546875" style="49" bestFit="1" customWidth="1"/>
    <col min="13826" max="13833" width="0" style="49" hidden="1" customWidth="1"/>
    <col min="13834" max="14080" width="11.42578125" style="49"/>
    <col min="14081" max="14081" width="29.85546875" style="49" bestFit="1" customWidth="1"/>
    <col min="14082" max="14089" width="0" style="49" hidden="1" customWidth="1"/>
    <col min="14090" max="14336" width="11.42578125" style="49"/>
    <col min="14337" max="14337" width="29.85546875" style="49" bestFit="1" customWidth="1"/>
    <col min="14338" max="14345" width="0" style="49" hidden="1" customWidth="1"/>
    <col min="14346" max="14592" width="11.42578125" style="49"/>
    <col min="14593" max="14593" width="29.85546875" style="49" bestFit="1" customWidth="1"/>
    <col min="14594" max="14601" width="0" style="49" hidden="1" customWidth="1"/>
    <col min="14602" max="14848" width="11.42578125" style="49"/>
    <col min="14849" max="14849" width="29.85546875" style="49" bestFit="1" customWidth="1"/>
    <col min="14850" max="14857" width="0" style="49" hidden="1" customWidth="1"/>
    <col min="14858" max="15104" width="11.42578125" style="49"/>
    <col min="15105" max="15105" width="29.85546875" style="49" bestFit="1" customWidth="1"/>
    <col min="15106" max="15113" width="0" style="49" hidden="1" customWidth="1"/>
    <col min="15114" max="15360" width="11.42578125" style="49"/>
    <col min="15361" max="15361" width="29.85546875" style="49" bestFit="1" customWidth="1"/>
    <col min="15362" max="15369" width="0" style="49" hidden="1" customWidth="1"/>
    <col min="15370" max="15616" width="11.42578125" style="49"/>
    <col min="15617" max="15617" width="29.85546875" style="49" bestFit="1" customWidth="1"/>
    <col min="15618" max="15625" width="0" style="49" hidden="1" customWidth="1"/>
    <col min="15626" max="15872" width="11.42578125" style="49"/>
    <col min="15873" max="15873" width="29.85546875" style="49" bestFit="1" customWidth="1"/>
    <col min="15874" max="15881" width="0" style="49" hidden="1" customWidth="1"/>
    <col min="15882" max="16128" width="11.42578125" style="49"/>
    <col min="16129" max="16129" width="29.85546875" style="49" bestFit="1" customWidth="1"/>
    <col min="16130" max="16137" width="0" style="49" hidden="1" customWidth="1"/>
    <col min="16138" max="16384" width="11.42578125" style="49"/>
  </cols>
  <sheetData>
    <row r="1" spans="1:34" ht="12" customHeight="1">
      <c r="A1" s="1427" t="s">
        <v>434</v>
      </c>
      <c r="B1" s="1427"/>
      <c r="C1" s="1427"/>
      <c r="D1" s="1427"/>
      <c r="E1" s="1427"/>
      <c r="F1" s="1427"/>
      <c r="G1" s="1427"/>
      <c r="H1" s="1427"/>
      <c r="I1" s="1427"/>
      <c r="J1" s="1427"/>
      <c r="K1" s="1427"/>
      <c r="L1" s="1427"/>
      <c r="M1" s="1427"/>
      <c r="N1" s="1427"/>
      <c r="O1" s="1427"/>
      <c r="P1" s="1427"/>
      <c r="Q1" s="1427"/>
      <c r="R1" s="1427"/>
    </row>
    <row r="2" spans="1:34" ht="34.35" customHeight="1">
      <c r="A2" s="1428" t="s">
        <v>435</v>
      </c>
      <c r="B2" s="1428"/>
      <c r="C2" s="1428"/>
      <c r="D2" s="1428"/>
      <c r="E2" s="1428"/>
      <c r="F2" s="1428"/>
      <c r="G2" s="1428"/>
      <c r="H2" s="1428"/>
      <c r="I2" s="1428"/>
      <c r="J2" s="1428"/>
      <c r="K2" s="1428"/>
      <c r="L2" s="1428"/>
      <c r="M2" s="1428"/>
      <c r="N2" s="1428"/>
      <c r="O2" s="1428"/>
      <c r="P2" s="1428"/>
      <c r="Q2" s="1428"/>
      <c r="R2" s="1428"/>
    </row>
    <row r="3" spans="1:34" ht="22.7" customHeight="1">
      <c r="A3" s="1429" t="s">
        <v>931</v>
      </c>
      <c r="B3" s="1429"/>
      <c r="C3" s="1429"/>
      <c r="D3" s="1429"/>
      <c r="E3" s="1429"/>
      <c r="F3" s="1429"/>
      <c r="G3" s="1429"/>
      <c r="H3" s="1429"/>
      <c r="I3" s="1429"/>
      <c r="J3" s="1429"/>
      <c r="K3" s="1429"/>
      <c r="L3" s="1429"/>
      <c r="M3" s="1429"/>
      <c r="N3" s="1429"/>
      <c r="O3" s="1429"/>
      <c r="P3" s="1429"/>
      <c r="Q3" s="1429"/>
      <c r="R3" s="1429"/>
    </row>
    <row r="4" spans="1:34" ht="12" customHeight="1" thickBot="1">
      <c r="A4" s="1424"/>
      <c r="B4" s="1424"/>
      <c r="C4" s="1424"/>
      <c r="D4" s="1424"/>
      <c r="E4" s="1424"/>
      <c r="F4" s="1207"/>
      <c r="G4" s="991"/>
      <c r="H4" s="991"/>
      <c r="I4" s="991"/>
      <c r="J4" s="989"/>
      <c r="K4" s="990"/>
      <c r="L4" s="989"/>
      <c r="M4" s="991"/>
      <c r="N4" s="991"/>
      <c r="O4" s="992"/>
      <c r="P4" s="989"/>
      <c r="Q4" s="991"/>
      <c r="R4" s="989"/>
    </row>
    <row r="5" spans="1:34" s="378" customFormat="1" ht="14.45" customHeight="1">
      <c r="A5" s="1208" t="s">
        <v>236</v>
      </c>
      <c r="B5" s="1209">
        <v>2007</v>
      </c>
      <c r="C5" s="1209">
        <v>2008</v>
      </c>
      <c r="D5" s="1209">
        <v>2009</v>
      </c>
      <c r="E5" s="1209">
        <v>2010</v>
      </c>
      <c r="F5" s="1209">
        <v>2011</v>
      </c>
      <c r="G5" s="1209">
        <v>2012</v>
      </c>
      <c r="H5" s="1209">
        <v>2013</v>
      </c>
      <c r="I5" s="1209">
        <v>2014</v>
      </c>
      <c r="J5" s="1210">
        <v>2015</v>
      </c>
      <c r="K5" s="1211" t="s">
        <v>436</v>
      </c>
      <c r="L5" s="1212" t="s">
        <v>437</v>
      </c>
      <c r="M5" s="1213">
        <v>2018</v>
      </c>
      <c r="N5" s="1212" t="s">
        <v>438</v>
      </c>
      <c r="O5" s="1212" t="s">
        <v>439</v>
      </c>
      <c r="P5" s="1212" t="s">
        <v>440</v>
      </c>
      <c r="Q5" s="1212" t="s">
        <v>441</v>
      </c>
      <c r="R5" s="1214" t="s">
        <v>932</v>
      </c>
      <c r="S5" s="49"/>
      <c r="T5" s="49"/>
      <c r="U5" s="49"/>
      <c r="V5" s="49"/>
      <c r="W5" s="49"/>
      <c r="X5" s="49"/>
      <c r="Y5" s="49"/>
      <c r="Z5" s="49"/>
      <c r="AA5" s="49"/>
      <c r="AB5" s="49"/>
      <c r="AC5" s="49"/>
      <c r="AD5" s="49"/>
      <c r="AE5" s="49"/>
      <c r="AF5" s="49"/>
      <c r="AG5" s="49"/>
      <c r="AH5" s="49"/>
    </row>
    <row r="6" spans="1:34" s="380" customFormat="1" ht="17.45" customHeight="1">
      <c r="A6" s="993" t="s">
        <v>149</v>
      </c>
      <c r="B6" s="51">
        <f>SUM(B10:B181)</f>
        <v>89754</v>
      </c>
      <c r="C6" s="51">
        <f>SUM(C9:C181)</f>
        <v>90713</v>
      </c>
      <c r="D6" s="51">
        <f>SUM(D9:D181)</f>
        <v>96391</v>
      </c>
      <c r="E6" s="51">
        <f>SUM(E9:E181)</f>
        <v>117263</v>
      </c>
      <c r="F6" s="51">
        <f>SUM(F9:F181)</f>
        <v>124252</v>
      </c>
      <c r="G6" s="51">
        <f>SUM(G9:G181)</f>
        <v>138606</v>
      </c>
      <c r="H6" s="51">
        <f t="shared" ref="H6:L6" si="0">SUM(H8:H181)</f>
        <v>150011</v>
      </c>
      <c r="I6" s="51">
        <f t="shared" si="0"/>
        <v>167937</v>
      </c>
      <c r="J6" s="51">
        <f t="shared" si="0"/>
        <v>168048</v>
      </c>
      <c r="K6" s="52">
        <f t="shared" si="0"/>
        <v>173656</v>
      </c>
      <c r="L6" s="52">
        <f t="shared" si="0"/>
        <v>180287</v>
      </c>
      <c r="M6" s="52">
        <f>SUM(M8:M181)</f>
        <v>177550</v>
      </c>
      <c r="N6" s="52">
        <f>SUM(N8:N182)</f>
        <v>193373</v>
      </c>
      <c r="O6" s="52">
        <f>SUM(O8:O182)</f>
        <v>210695</v>
      </c>
      <c r="P6" s="52">
        <f>SUM(P8:P182)</f>
        <v>201862</v>
      </c>
      <c r="Q6" s="52">
        <f>SUM(Q8:Q182)</f>
        <v>198382</v>
      </c>
      <c r="R6" s="379">
        <f>SUM(R8:R182)</f>
        <v>184583</v>
      </c>
    </row>
    <row r="7" spans="1:34" s="380" customFormat="1" ht="12" customHeight="1">
      <c r="A7" s="994"/>
      <c r="B7" s="53"/>
      <c r="C7" s="53"/>
      <c r="D7" s="53"/>
      <c r="E7" s="53"/>
      <c r="F7" s="53"/>
      <c r="G7" s="54"/>
      <c r="H7" s="53"/>
      <c r="I7" s="53"/>
      <c r="J7" s="989"/>
      <c r="K7" s="995"/>
      <c r="L7" s="996"/>
      <c r="M7" s="997"/>
      <c r="N7" s="997"/>
      <c r="O7" s="996"/>
      <c r="P7" s="996"/>
      <c r="Q7" s="997"/>
      <c r="R7" s="381"/>
    </row>
    <row r="8" spans="1:34" ht="12" customHeight="1">
      <c r="A8" s="370" t="s">
        <v>237</v>
      </c>
      <c r="B8" s="978">
        <v>0</v>
      </c>
      <c r="C8" s="978">
        <v>0</v>
      </c>
      <c r="D8" s="978">
        <v>0</v>
      </c>
      <c r="E8" s="978">
        <v>0</v>
      </c>
      <c r="F8" s="978">
        <v>0</v>
      </c>
      <c r="G8" s="978">
        <v>0</v>
      </c>
      <c r="H8" s="54">
        <v>1</v>
      </c>
      <c r="I8" s="54">
        <v>1</v>
      </c>
      <c r="J8" s="978" t="s">
        <v>57</v>
      </c>
      <c r="K8" s="978" t="s">
        <v>57</v>
      </c>
      <c r="L8" s="978" t="s">
        <v>57</v>
      </c>
      <c r="M8" s="978" t="s">
        <v>57</v>
      </c>
      <c r="N8" s="978" t="s">
        <v>57</v>
      </c>
      <c r="O8" s="978" t="s">
        <v>57</v>
      </c>
      <c r="P8" s="983" t="s">
        <v>57</v>
      </c>
      <c r="Q8" s="983" t="s">
        <v>57</v>
      </c>
      <c r="R8" s="382" t="s">
        <v>57</v>
      </c>
      <c r="T8" s="375"/>
    </row>
    <row r="9" spans="1:34" ht="12" customHeight="1">
      <c r="A9" s="998" t="s">
        <v>442</v>
      </c>
      <c r="B9" s="978">
        <v>0</v>
      </c>
      <c r="C9" s="978">
        <v>0</v>
      </c>
      <c r="D9" s="978">
        <v>0</v>
      </c>
      <c r="E9" s="978">
        <v>0</v>
      </c>
      <c r="F9" s="989">
        <v>1</v>
      </c>
      <c r="G9" s="978">
        <v>0</v>
      </c>
      <c r="H9" s="54">
        <v>1</v>
      </c>
      <c r="I9" s="978">
        <v>0</v>
      </c>
      <c r="J9" s="978" t="s">
        <v>57</v>
      </c>
      <c r="K9" s="978" t="s">
        <v>57</v>
      </c>
      <c r="L9" s="989">
        <v>1</v>
      </c>
      <c r="M9" s="978" t="s">
        <v>57</v>
      </c>
      <c r="N9" s="989">
        <v>1</v>
      </c>
      <c r="O9" s="989">
        <v>1</v>
      </c>
      <c r="P9" s="677">
        <v>2</v>
      </c>
      <c r="Q9" s="677">
        <v>2</v>
      </c>
      <c r="R9" s="382" t="s">
        <v>57</v>
      </c>
      <c r="T9" s="78"/>
    </row>
    <row r="10" spans="1:34" ht="12" customHeight="1">
      <c r="A10" s="999" t="s">
        <v>239</v>
      </c>
      <c r="B10" s="978">
        <v>0</v>
      </c>
      <c r="C10" s="978">
        <v>0</v>
      </c>
      <c r="D10" s="978">
        <v>0</v>
      </c>
      <c r="E10" s="55">
        <v>1</v>
      </c>
      <c r="F10" s="978">
        <v>0</v>
      </c>
      <c r="G10" s="978">
        <v>0</v>
      </c>
      <c r="H10" s="978">
        <v>0</v>
      </c>
      <c r="I10" s="978">
        <v>0</v>
      </c>
      <c r="J10" s="989">
        <v>1</v>
      </c>
      <c r="K10" s="978" t="s">
        <v>57</v>
      </c>
      <c r="L10" s="978" t="s">
        <v>57</v>
      </c>
      <c r="M10" s="989">
        <v>2</v>
      </c>
      <c r="N10" s="989">
        <v>1</v>
      </c>
      <c r="O10" s="978" t="s">
        <v>57</v>
      </c>
      <c r="P10" s="677">
        <v>2</v>
      </c>
      <c r="Q10" s="677">
        <v>2</v>
      </c>
      <c r="R10" s="383">
        <v>4</v>
      </c>
      <c r="T10" s="78"/>
    </row>
    <row r="11" spans="1:34" ht="12" customHeight="1">
      <c r="A11" s="999" t="s">
        <v>240</v>
      </c>
      <c r="B11" s="989">
        <v>1</v>
      </c>
      <c r="C11" s="55">
        <v>1</v>
      </c>
      <c r="D11" s="55">
        <v>2</v>
      </c>
      <c r="E11" s="55">
        <v>8</v>
      </c>
      <c r="F11" s="55">
        <v>4</v>
      </c>
      <c r="G11" s="55">
        <v>2</v>
      </c>
      <c r="H11" s="55">
        <v>1</v>
      </c>
      <c r="I11" s="55">
        <v>2</v>
      </c>
      <c r="J11" s="989">
        <v>8</v>
      </c>
      <c r="K11" s="1000">
        <v>3</v>
      </c>
      <c r="L11" s="989">
        <v>2</v>
      </c>
      <c r="M11" s="989">
        <v>3</v>
      </c>
      <c r="N11" s="978" t="s">
        <v>57</v>
      </c>
      <c r="O11" s="989">
        <v>1</v>
      </c>
      <c r="P11" s="677">
        <v>1</v>
      </c>
      <c r="Q11" s="677">
        <v>2</v>
      </c>
      <c r="R11" s="383">
        <v>3</v>
      </c>
      <c r="T11" s="78"/>
    </row>
    <row r="12" spans="1:34" ht="12" customHeight="1">
      <c r="A12" s="999" t="s">
        <v>443</v>
      </c>
      <c r="B12" s="978">
        <v>0</v>
      </c>
      <c r="C12" s="978">
        <v>0</v>
      </c>
      <c r="D12" s="978">
        <v>0</v>
      </c>
      <c r="E12" s="978">
        <v>0</v>
      </c>
      <c r="F12" s="978">
        <v>0</v>
      </c>
      <c r="G12" s="55">
        <v>1</v>
      </c>
      <c r="H12" s="55">
        <v>1</v>
      </c>
      <c r="I12" s="978">
        <v>0</v>
      </c>
      <c r="J12" s="989">
        <v>1</v>
      </c>
      <c r="K12" s="1000">
        <v>1</v>
      </c>
      <c r="L12" s="978" t="s">
        <v>57</v>
      </c>
      <c r="M12" s="978" t="s">
        <v>57</v>
      </c>
      <c r="N12" s="978" t="s">
        <v>57</v>
      </c>
      <c r="O12" s="978" t="s">
        <v>57</v>
      </c>
      <c r="P12" s="983" t="s">
        <v>57</v>
      </c>
      <c r="Q12" s="983" t="s">
        <v>57</v>
      </c>
      <c r="R12" s="382" t="s">
        <v>57</v>
      </c>
      <c r="T12" s="375"/>
    </row>
    <row r="13" spans="1:34" ht="12" customHeight="1">
      <c r="A13" s="999" t="s">
        <v>242</v>
      </c>
      <c r="B13" s="55">
        <v>1</v>
      </c>
      <c r="C13" s="978">
        <v>0</v>
      </c>
      <c r="D13" s="55">
        <v>1</v>
      </c>
      <c r="E13" s="978">
        <v>0</v>
      </c>
      <c r="F13" s="55">
        <v>1</v>
      </c>
      <c r="G13" s="55">
        <v>1</v>
      </c>
      <c r="H13" s="978">
        <v>0</v>
      </c>
      <c r="I13" s="978">
        <v>0</v>
      </c>
      <c r="J13" s="978" t="s">
        <v>57</v>
      </c>
      <c r="K13" s="978" t="s">
        <v>57</v>
      </c>
      <c r="L13" s="989">
        <v>1</v>
      </c>
      <c r="M13" s="978" t="s">
        <v>57</v>
      </c>
      <c r="N13" s="978" t="s">
        <v>57</v>
      </c>
      <c r="O13" s="989">
        <v>1</v>
      </c>
      <c r="P13" s="677">
        <v>1</v>
      </c>
      <c r="Q13" s="677">
        <v>2</v>
      </c>
      <c r="R13" s="383">
        <v>3</v>
      </c>
      <c r="T13" s="78"/>
    </row>
    <row r="14" spans="1:34" ht="12" customHeight="1">
      <c r="A14" s="999" t="s">
        <v>243</v>
      </c>
      <c r="B14" s="978">
        <v>0</v>
      </c>
      <c r="C14" s="55">
        <v>1</v>
      </c>
      <c r="D14" s="978">
        <v>0</v>
      </c>
      <c r="E14" s="55">
        <v>1</v>
      </c>
      <c r="F14" s="55" t="s">
        <v>57</v>
      </c>
      <c r="G14" s="989">
        <v>6</v>
      </c>
      <c r="H14" s="55">
        <v>1</v>
      </c>
      <c r="I14" s="55">
        <v>1</v>
      </c>
      <c r="J14" s="978" t="s">
        <v>57</v>
      </c>
      <c r="K14" s="1000">
        <v>1</v>
      </c>
      <c r="L14" s="978" t="s">
        <v>57</v>
      </c>
      <c r="M14" s="978" t="s">
        <v>57</v>
      </c>
      <c r="N14" s="978" t="s">
        <v>57</v>
      </c>
      <c r="O14" s="978" t="s">
        <v>57</v>
      </c>
      <c r="P14" s="983" t="s">
        <v>57</v>
      </c>
      <c r="Q14" s="983" t="s">
        <v>57</v>
      </c>
      <c r="R14" s="384" t="s">
        <v>57</v>
      </c>
      <c r="T14" s="375"/>
    </row>
    <row r="15" spans="1:34" ht="12" customHeight="1">
      <c r="A15" s="999" t="s">
        <v>244</v>
      </c>
      <c r="B15" s="989">
        <v>52</v>
      </c>
      <c r="C15" s="989">
        <v>46</v>
      </c>
      <c r="D15" s="989">
        <v>47</v>
      </c>
      <c r="E15" s="989">
        <v>60</v>
      </c>
      <c r="F15" s="989">
        <v>49</v>
      </c>
      <c r="G15" s="55">
        <v>58</v>
      </c>
      <c r="H15" s="55">
        <v>76</v>
      </c>
      <c r="I15" s="55">
        <v>84</v>
      </c>
      <c r="J15" s="989">
        <v>74</v>
      </c>
      <c r="K15" s="1000">
        <v>89</v>
      </c>
      <c r="L15" s="989">
        <v>93</v>
      </c>
      <c r="M15" s="989">
        <v>83</v>
      </c>
      <c r="N15" s="989">
        <v>115</v>
      </c>
      <c r="O15" s="989">
        <v>111</v>
      </c>
      <c r="P15" s="677">
        <v>125</v>
      </c>
      <c r="Q15" s="677">
        <v>108</v>
      </c>
      <c r="R15" s="383">
        <v>96</v>
      </c>
      <c r="T15" s="78"/>
    </row>
    <row r="16" spans="1:34" ht="12" customHeight="1">
      <c r="A16" s="999" t="s">
        <v>245</v>
      </c>
      <c r="B16" s="55">
        <v>1</v>
      </c>
      <c r="C16" s="55">
        <v>1</v>
      </c>
      <c r="D16" s="55">
        <v>1</v>
      </c>
      <c r="E16" s="55">
        <v>2</v>
      </c>
      <c r="F16" s="55">
        <v>4</v>
      </c>
      <c r="G16" s="989">
        <v>5</v>
      </c>
      <c r="H16" s="989">
        <v>4</v>
      </c>
      <c r="I16" s="989">
        <v>5</v>
      </c>
      <c r="J16" s="989">
        <v>8</v>
      </c>
      <c r="K16" s="1000">
        <v>5</v>
      </c>
      <c r="L16" s="989">
        <v>15</v>
      </c>
      <c r="M16" s="989">
        <v>8</v>
      </c>
      <c r="N16" s="989">
        <v>21</v>
      </c>
      <c r="O16" s="989">
        <v>30</v>
      </c>
      <c r="P16" s="677">
        <v>20</v>
      </c>
      <c r="Q16" s="677">
        <v>21</v>
      </c>
      <c r="R16" s="383">
        <v>12</v>
      </c>
      <c r="T16" s="78"/>
    </row>
    <row r="17" spans="1:20" ht="12" customHeight="1">
      <c r="A17" s="370" t="s">
        <v>444</v>
      </c>
      <c r="B17" s="978">
        <v>0</v>
      </c>
      <c r="C17" s="978">
        <v>0</v>
      </c>
      <c r="D17" s="978">
        <v>0</v>
      </c>
      <c r="E17" s="978">
        <v>0</v>
      </c>
      <c r="F17" s="978">
        <v>0</v>
      </c>
      <c r="G17" s="978">
        <v>0</v>
      </c>
      <c r="H17" s="55">
        <v>2</v>
      </c>
      <c r="I17" s="978">
        <v>0</v>
      </c>
      <c r="J17" s="978" t="s">
        <v>57</v>
      </c>
      <c r="K17" s="978" t="s">
        <v>57</v>
      </c>
      <c r="L17" s="978" t="s">
        <v>57</v>
      </c>
      <c r="M17" s="978" t="s">
        <v>57</v>
      </c>
      <c r="N17" s="989">
        <v>3</v>
      </c>
      <c r="O17" s="989">
        <v>1</v>
      </c>
      <c r="P17" s="677">
        <v>1</v>
      </c>
      <c r="Q17" s="983" t="s">
        <v>57</v>
      </c>
      <c r="R17" s="384" t="s">
        <v>57</v>
      </c>
      <c r="T17" s="375"/>
    </row>
    <row r="18" spans="1:20" ht="12" customHeight="1">
      <c r="A18" s="999" t="s">
        <v>247</v>
      </c>
      <c r="B18" s="989">
        <v>1493</v>
      </c>
      <c r="C18" s="989">
        <v>1485</v>
      </c>
      <c r="D18" s="989">
        <v>1717</v>
      </c>
      <c r="E18" s="989">
        <v>1940</v>
      </c>
      <c r="F18" s="989">
        <v>2213</v>
      </c>
      <c r="G18" s="55">
        <v>1777</v>
      </c>
      <c r="H18" s="989">
        <v>1878</v>
      </c>
      <c r="I18" s="989">
        <v>2062</v>
      </c>
      <c r="J18" s="989">
        <v>1937</v>
      </c>
      <c r="K18" s="1000">
        <v>1888</v>
      </c>
      <c r="L18" s="989">
        <v>1964</v>
      </c>
      <c r="M18" s="989">
        <v>1966</v>
      </c>
      <c r="N18" s="989">
        <v>2136</v>
      </c>
      <c r="O18" s="989">
        <v>2298</v>
      </c>
      <c r="P18" s="1001">
        <v>2348</v>
      </c>
      <c r="Q18" s="1001">
        <v>2208</v>
      </c>
      <c r="R18" s="383">
        <v>1975</v>
      </c>
      <c r="T18" s="385"/>
    </row>
    <row r="19" spans="1:20" ht="12" customHeight="1">
      <c r="A19" s="999" t="s">
        <v>248</v>
      </c>
      <c r="B19" s="989">
        <v>553</v>
      </c>
      <c r="C19" s="989">
        <v>572</v>
      </c>
      <c r="D19" s="989">
        <v>729</v>
      </c>
      <c r="E19" s="989">
        <v>850</v>
      </c>
      <c r="F19" s="989">
        <v>916</v>
      </c>
      <c r="G19" s="989">
        <v>986</v>
      </c>
      <c r="H19" s="989">
        <v>1065</v>
      </c>
      <c r="I19" s="989">
        <v>1296</v>
      </c>
      <c r="J19" s="989">
        <v>1248</v>
      </c>
      <c r="K19" s="1000">
        <v>1416</v>
      </c>
      <c r="L19" s="989">
        <v>1615</v>
      </c>
      <c r="M19" s="989">
        <v>1528</v>
      </c>
      <c r="N19" s="989">
        <v>1618</v>
      </c>
      <c r="O19" s="989">
        <v>1650</v>
      </c>
      <c r="P19" s="1001">
        <v>1530</v>
      </c>
      <c r="Q19" s="1001">
        <v>1426</v>
      </c>
      <c r="R19" s="383">
        <v>1273</v>
      </c>
      <c r="T19" s="385"/>
    </row>
    <row r="20" spans="1:20" ht="12" customHeight="1">
      <c r="A20" s="999" t="s">
        <v>249</v>
      </c>
      <c r="B20" s="55">
        <v>2</v>
      </c>
      <c r="C20" s="55">
        <v>2</v>
      </c>
      <c r="D20" s="978">
        <v>0</v>
      </c>
      <c r="E20" s="978">
        <v>0</v>
      </c>
      <c r="F20" s="55">
        <v>1</v>
      </c>
      <c r="G20" s="55">
        <v>2</v>
      </c>
      <c r="H20" s="55">
        <v>1</v>
      </c>
      <c r="I20" s="55">
        <v>2</v>
      </c>
      <c r="J20" s="989">
        <v>1</v>
      </c>
      <c r="K20" s="1000">
        <v>1</v>
      </c>
      <c r="L20" s="989">
        <v>2</v>
      </c>
      <c r="M20" s="989">
        <v>1</v>
      </c>
      <c r="N20" s="989">
        <v>1</v>
      </c>
      <c r="O20" s="989">
        <v>1</v>
      </c>
      <c r="P20" s="677">
        <v>2</v>
      </c>
      <c r="Q20" s="677">
        <v>1</v>
      </c>
      <c r="R20" s="383">
        <v>1</v>
      </c>
      <c r="T20" s="78"/>
    </row>
    <row r="21" spans="1:20" ht="12" customHeight="1">
      <c r="A21" s="999" t="s">
        <v>250</v>
      </c>
      <c r="B21" s="989">
        <v>3</v>
      </c>
      <c r="C21" s="989">
        <v>5</v>
      </c>
      <c r="D21" s="989">
        <v>6</v>
      </c>
      <c r="E21" s="989">
        <v>9</v>
      </c>
      <c r="F21" s="989">
        <v>12</v>
      </c>
      <c r="G21" s="55">
        <v>8</v>
      </c>
      <c r="H21" s="55">
        <v>5</v>
      </c>
      <c r="I21" s="55">
        <v>4</v>
      </c>
      <c r="J21" s="989">
        <v>15</v>
      </c>
      <c r="K21" s="1000">
        <v>6</v>
      </c>
      <c r="L21" s="989">
        <v>5</v>
      </c>
      <c r="M21" s="989">
        <v>4</v>
      </c>
      <c r="N21" s="989">
        <v>9</v>
      </c>
      <c r="O21" s="989">
        <v>6</v>
      </c>
      <c r="P21" s="677">
        <v>3</v>
      </c>
      <c r="Q21" s="677">
        <v>8</v>
      </c>
      <c r="R21" s="383">
        <v>3</v>
      </c>
      <c r="T21" s="78"/>
    </row>
    <row r="22" spans="1:20" ht="12" customHeight="1">
      <c r="A22" s="999" t="s">
        <v>445</v>
      </c>
      <c r="B22" s="978">
        <v>0</v>
      </c>
      <c r="C22" s="978">
        <v>0</v>
      </c>
      <c r="D22" s="978">
        <v>0</v>
      </c>
      <c r="E22" s="55">
        <v>1</v>
      </c>
      <c r="F22" s="978">
        <v>0</v>
      </c>
      <c r="G22" s="55">
        <v>1</v>
      </c>
      <c r="H22" s="989">
        <v>1</v>
      </c>
      <c r="I22" s="989">
        <v>4</v>
      </c>
      <c r="J22" s="989">
        <v>1</v>
      </c>
      <c r="K22" s="1000">
        <v>3</v>
      </c>
      <c r="L22" s="989">
        <v>2</v>
      </c>
      <c r="M22" s="989">
        <v>4</v>
      </c>
      <c r="N22" s="989">
        <v>7</v>
      </c>
      <c r="O22" s="989">
        <v>1</v>
      </c>
      <c r="P22" s="677">
        <v>4</v>
      </c>
      <c r="Q22" s="677">
        <v>3</v>
      </c>
      <c r="R22" s="383">
        <v>4</v>
      </c>
      <c r="T22" s="78"/>
    </row>
    <row r="23" spans="1:20" ht="12" customHeight="1">
      <c r="A23" s="999" t="s">
        <v>252</v>
      </c>
      <c r="B23" s="978">
        <v>0</v>
      </c>
      <c r="C23" s="55">
        <v>1</v>
      </c>
      <c r="D23" s="978">
        <v>0</v>
      </c>
      <c r="E23" s="978">
        <v>0</v>
      </c>
      <c r="F23" s="978">
        <v>0</v>
      </c>
      <c r="G23" s="989">
        <v>1</v>
      </c>
      <c r="H23" s="55">
        <v>2</v>
      </c>
      <c r="I23" s="55">
        <v>3</v>
      </c>
      <c r="J23" s="989">
        <v>2</v>
      </c>
      <c r="K23" s="1000">
        <v>1</v>
      </c>
      <c r="L23" s="989">
        <v>7</v>
      </c>
      <c r="M23" s="989">
        <v>9</v>
      </c>
      <c r="N23" s="989">
        <v>10</v>
      </c>
      <c r="O23" s="989">
        <v>3</v>
      </c>
      <c r="P23" s="677">
        <v>4</v>
      </c>
      <c r="Q23" s="677">
        <v>5</v>
      </c>
      <c r="R23" s="383">
        <v>2</v>
      </c>
      <c r="T23" s="78"/>
    </row>
    <row r="24" spans="1:20" ht="12" customHeight="1">
      <c r="A24" s="999" t="s">
        <v>253</v>
      </c>
      <c r="B24" s="55">
        <v>2</v>
      </c>
      <c r="C24" s="55">
        <v>2</v>
      </c>
      <c r="D24" s="55">
        <v>3</v>
      </c>
      <c r="E24" s="55">
        <v>2</v>
      </c>
      <c r="F24" s="55">
        <v>2</v>
      </c>
      <c r="G24" s="978">
        <v>0</v>
      </c>
      <c r="H24" s="978">
        <v>0</v>
      </c>
      <c r="I24" s="55">
        <v>3</v>
      </c>
      <c r="J24" s="989">
        <v>5</v>
      </c>
      <c r="K24" s="1000">
        <v>2</v>
      </c>
      <c r="L24" s="989">
        <v>3</v>
      </c>
      <c r="M24" s="989">
        <v>4</v>
      </c>
      <c r="N24" s="978" t="s">
        <v>57</v>
      </c>
      <c r="O24" s="989">
        <v>7</v>
      </c>
      <c r="P24" s="677">
        <v>6</v>
      </c>
      <c r="Q24" s="983" t="s">
        <v>57</v>
      </c>
      <c r="R24" s="383">
        <v>5</v>
      </c>
      <c r="T24" s="375"/>
    </row>
    <row r="25" spans="1:20" ht="12" customHeight="1">
      <c r="A25" s="999" t="s">
        <v>254</v>
      </c>
      <c r="B25" s="989">
        <v>7</v>
      </c>
      <c r="C25" s="989">
        <v>8</v>
      </c>
      <c r="D25" s="989">
        <v>6</v>
      </c>
      <c r="E25" s="989">
        <v>7</v>
      </c>
      <c r="F25" s="989">
        <v>4</v>
      </c>
      <c r="G25" s="989">
        <v>6</v>
      </c>
      <c r="H25" s="989">
        <v>10</v>
      </c>
      <c r="I25" s="989">
        <v>7</v>
      </c>
      <c r="J25" s="989">
        <v>16</v>
      </c>
      <c r="K25" s="1000">
        <v>30</v>
      </c>
      <c r="L25" s="989">
        <v>16</v>
      </c>
      <c r="M25" s="989">
        <v>9</v>
      </c>
      <c r="N25" s="989">
        <v>14</v>
      </c>
      <c r="O25" s="989">
        <v>18</v>
      </c>
      <c r="P25" s="677">
        <v>16</v>
      </c>
      <c r="Q25" s="677">
        <v>31</v>
      </c>
      <c r="R25" s="383">
        <v>32</v>
      </c>
      <c r="T25" s="78"/>
    </row>
    <row r="26" spans="1:20" ht="12" customHeight="1">
      <c r="A26" s="999" t="s">
        <v>255</v>
      </c>
      <c r="B26" s="989">
        <v>629</v>
      </c>
      <c r="C26" s="989">
        <v>602</v>
      </c>
      <c r="D26" s="989">
        <v>677</v>
      </c>
      <c r="E26" s="989">
        <v>853</v>
      </c>
      <c r="F26" s="989">
        <v>945</v>
      </c>
      <c r="G26" s="55">
        <v>996</v>
      </c>
      <c r="H26" s="989">
        <v>1111</v>
      </c>
      <c r="I26" s="989">
        <v>1267</v>
      </c>
      <c r="J26" s="989">
        <v>1234</v>
      </c>
      <c r="K26" s="1000">
        <v>1315</v>
      </c>
      <c r="L26" s="989">
        <v>1358</v>
      </c>
      <c r="M26" s="989">
        <v>1408</v>
      </c>
      <c r="N26" s="989">
        <v>1447</v>
      </c>
      <c r="O26" s="989">
        <v>1537</v>
      </c>
      <c r="P26" s="1001">
        <v>1453</v>
      </c>
      <c r="Q26" s="1001">
        <v>1418</v>
      </c>
      <c r="R26" s="383">
        <v>1263</v>
      </c>
      <c r="T26" s="385"/>
    </row>
    <row r="27" spans="1:20" ht="12" customHeight="1">
      <c r="A27" s="999" t="s">
        <v>256</v>
      </c>
      <c r="B27" s="978">
        <v>0</v>
      </c>
      <c r="C27" s="978">
        <v>0</v>
      </c>
      <c r="D27" s="55">
        <v>1</v>
      </c>
      <c r="E27" s="978">
        <v>0</v>
      </c>
      <c r="F27" s="978">
        <v>0</v>
      </c>
      <c r="G27" s="978">
        <v>0</v>
      </c>
      <c r="H27" s="978">
        <v>0</v>
      </c>
      <c r="I27" s="978">
        <v>0</v>
      </c>
      <c r="J27" s="978" t="s">
        <v>57</v>
      </c>
      <c r="K27" s="978" t="s">
        <v>57</v>
      </c>
      <c r="L27" s="978" t="s">
        <v>57</v>
      </c>
      <c r="M27" s="978" t="s">
        <v>57</v>
      </c>
      <c r="N27" s="978" t="s">
        <v>57</v>
      </c>
      <c r="O27" s="978" t="s">
        <v>57</v>
      </c>
      <c r="P27" s="677">
        <v>4</v>
      </c>
      <c r="Q27" s="677">
        <v>1</v>
      </c>
      <c r="R27" s="383">
        <v>1</v>
      </c>
      <c r="T27" s="78"/>
    </row>
    <row r="28" spans="1:20" ht="12" customHeight="1">
      <c r="A28" s="999" t="s">
        <v>258</v>
      </c>
      <c r="B28" s="989">
        <v>6</v>
      </c>
      <c r="C28" s="55">
        <v>1</v>
      </c>
      <c r="D28" s="978">
        <v>0</v>
      </c>
      <c r="E28" s="55">
        <v>2</v>
      </c>
      <c r="F28" s="55">
        <v>5</v>
      </c>
      <c r="G28" s="989">
        <v>4</v>
      </c>
      <c r="H28" s="989">
        <v>2</v>
      </c>
      <c r="I28" s="989">
        <v>4</v>
      </c>
      <c r="J28" s="989">
        <v>3</v>
      </c>
      <c r="K28" s="978" t="s">
        <v>57</v>
      </c>
      <c r="L28" s="989">
        <v>2</v>
      </c>
      <c r="M28" s="989">
        <v>1</v>
      </c>
      <c r="N28" s="989">
        <v>4</v>
      </c>
      <c r="O28" s="989">
        <v>2</v>
      </c>
      <c r="P28" s="677">
        <v>5</v>
      </c>
      <c r="Q28" s="677">
        <v>4</v>
      </c>
      <c r="R28" s="383">
        <v>13</v>
      </c>
      <c r="T28" s="78"/>
    </row>
    <row r="29" spans="1:20" ht="12" customHeight="1">
      <c r="A29" s="999" t="s">
        <v>259</v>
      </c>
      <c r="B29" s="978">
        <v>0</v>
      </c>
      <c r="C29" s="55">
        <v>1</v>
      </c>
      <c r="D29" s="978">
        <v>0</v>
      </c>
      <c r="E29" s="55">
        <v>1</v>
      </c>
      <c r="F29" s="55">
        <v>1</v>
      </c>
      <c r="G29" s="978">
        <v>0</v>
      </c>
      <c r="H29" s="978">
        <v>0</v>
      </c>
      <c r="I29" s="55">
        <v>3</v>
      </c>
      <c r="J29" s="978" t="s">
        <v>57</v>
      </c>
      <c r="K29" s="1000">
        <v>2</v>
      </c>
      <c r="L29" s="989">
        <v>2</v>
      </c>
      <c r="M29" s="989">
        <v>1</v>
      </c>
      <c r="N29" s="989">
        <v>1</v>
      </c>
      <c r="O29" s="989">
        <v>4</v>
      </c>
      <c r="P29" s="677">
        <v>1</v>
      </c>
      <c r="Q29" s="983" t="s">
        <v>57</v>
      </c>
      <c r="R29" s="384" t="s">
        <v>57</v>
      </c>
      <c r="T29" s="375"/>
    </row>
    <row r="30" spans="1:20" ht="12" customHeight="1">
      <c r="A30" s="999" t="s">
        <v>261</v>
      </c>
      <c r="B30" s="978">
        <v>0</v>
      </c>
      <c r="C30" s="978">
        <v>0</v>
      </c>
      <c r="D30" s="55">
        <v>2</v>
      </c>
      <c r="E30" s="978">
        <v>0</v>
      </c>
      <c r="F30" s="978">
        <v>0</v>
      </c>
      <c r="G30" s="55">
        <v>2</v>
      </c>
      <c r="H30" s="55">
        <v>1</v>
      </c>
      <c r="I30" s="978">
        <v>0</v>
      </c>
      <c r="J30" s="978" t="s">
        <v>57</v>
      </c>
      <c r="K30" s="1000">
        <v>2</v>
      </c>
      <c r="L30" s="989">
        <v>2</v>
      </c>
      <c r="M30" s="989">
        <v>3</v>
      </c>
      <c r="N30" s="989">
        <v>1</v>
      </c>
      <c r="O30" s="989">
        <v>3</v>
      </c>
      <c r="P30" s="677">
        <v>3</v>
      </c>
      <c r="Q30" s="983" t="s">
        <v>57</v>
      </c>
      <c r="R30" s="383">
        <v>1</v>
      </c>
      <c r="T30" s="375"/>
    </row>
    <row r="31" spans="1:20" ht="12" customHeight="1">
      <c r="A31" s="999" t="s">
        <v>263</v>
      </c>
      <c r="B31" s="989">
        <v>112</v>
      </c>
      <c r="C31" s="989">
        <v>131</v>
      </c>
      <c r="D31" s="989">
        <v>146</v>
      </c>
      <c r="E31" s="989">
        <v>209</v>
      </c>
      <c r="F31" s="989">
        <v>232</v>
      </c>
      <c r="G31" s="55">
        <v>261</v>
      </c>
      <c r="H31" s="55">
        <v>265</v>
      </c>
      <c r="I31" s="55">
        <v>352</v>
      </c>
      <c r="J31" s="989">
        <v>372</v>
      </c>
      <c r="K31" s="1000">
        <v>399</v>
      </c>
      <c r="L31" s="989">
        <v>396</v>
      </c>
      <c r="M31" s="989">
        <v>442</v>
      </c>
      <c r="N31" s="989">
        <v>432</v>
      </c>
      <c r="O31" s="989">
        <v>547</v>
      </c>
      <c r="P31" s="677">
        <v>520</v>
      </c>
      <c r="Q31" s="677">
        <v>523</v>
      </c>
      <c r="R31" s="383">
        <v>458</v>
      </c>
      <c r="T31" s="78"/>
    </row>
    <row r="32" spans="1:20" ht="12" customHeight="1">
      <c r="A32" s="999" t="s">
        <v>264</v>
      </c>
      <c r="B32" s="989">
        <v>1</v>
      </c>
      <c r="C32" s="989">
        <v>1</v>
      </c>
      <c r="D32" s="989">
        <v>4</v>
      </c>
      <c r="E32" s="978">
        <v>0</v>
      </c>
      <c r="F32" s="989">
        <v>1</v>
      </c>
      <c r="G32" s="978">
        <v>0</v>
      </c>
      <c r="H32" s="989">
        <v>2</v>
      </c>
      <c r="I32" s="989">
        <v>1</v>
      </c>
      <c r="J32" s="989">
        <v>3</v>
      </c>
      <c r="K32" s="1000">
        <v>1</v>
      </c>
      <c r="L32" s="989">
        <v>5</v>
      </c>
      <c r="M32" s="989">
        <v>6</v>
      </c>
      <c r="N32" s="989">
        <v>4</v>
      </c>
      <c r="O32" s="989">
        <v>3</v>
      </c>
      <c r="P32" s="677">
        <v>1</v>
      </c>
      <c r="Q32" s="677">
        <v>2</v>
      </c>
      <c r="R32" s="384" t="s">
        <v>57</v>
      </c>
      <c r="T32" s="78"/>
    </row>
    <row r="33" spans="1:20" ht="12" customHeight="1">
      <c r="A33" s="537" t="s">
        <v>265</v>
      </c>
      <c r="B33" s="978">
        <v>0</v>
      </c>
      <c r="C33" s="978">
        <v>0</v>
      </c>
      <c r="D33" s="55">
        <v>1</v>
      </c>
      <c r="E33" s="978">
        <v>0</v>
      </c>
      <c r="F33" s="55">
        <v>1</v>
      </c>
      <c r="G33" s="978">
        <v>0</v>
      </c>
      <c r="H33" s="978">
        <v>0</v>
      </c>
      <c r="I33" s="978">
        <v>0</v>
      </c>
      <c r="J33" s="989">
        <v>1</v>
      </c>
      <c r="K33" s="1000">
        <v>4</v>
      </c>
      <c r="L33" s="989">
        <v>1</v>
      </c>
      <c r="M33" s="989">
        <v>2</v>
      </c>
      <c r="N33" s="978" t="s">
        <v>57</v>
      </c>
      <c r="O33" s="989">
        <v>7</v>
      </c>
      <c r="P33" s="677">
        <v>4</v>
      </c>
      <c r="Q33" s="677">
        <v>1</v>
      </c>
      <c r="R33" s="384" t="s">
        <v>57</v>
      </c>
      <c r="T33" s="78"/>
    </row>
    <row r="34" spans="1:20" ht="12" customHeight="1">
      <c r="A34" s="999" t="s">
        <v>266</v>
      </c>
      <c r="B34" s="989">
        <v>3</v>
      </c>
      <c r="C34" s="989">
        <v>18</v>
      </c>
      <c r="D34" s="989">
        <v>31</v>
      </c>
      <c r="E34" s="989">
        <v>57</v>
      </c>
      <c r="F34" s="989">
        <v>45</v>
      </c>
      <c r="G34" s="55">
        <v>30</v>
      </c>
      <c r="H34" s="989">
        <v>23</v>
      </c>
      <c r="I34" s="989">
        <v>52</v>
      </c>
      <c r="J34" s="989">
        <v>37</v>
      </c>
      <c r="K34" s="1000">
        <v>52</v>
      </c>
      <c r="L34" s="989">
        <v>43</v>
      </c>
      <c r="M34" s="989">
        <v>42</v>
      </c>
      <c r="N34" s="989">
        <v>49</v>
      </c>
      <c r="O34" s="989">
        <v>56</v>
      </c>
      <c r="P34" s="677">
        <v>81</v>
      </c>
      <c r="Q34" s="677">
        <v>86</v>
      </c>
      <c r="R34" s="383">
        <v>74</v>
      </c>
      <c r="T34" s="78"/>
    </row>
    <row r="35" spans="1:20" ht="12" customHeight="1">
      <c r="A35" s="999" t="s">
        <v>267</v>
      </c>
      <c r="B35" s="978">
        <v>0</v>
      </c>
      <c r="C35" s="978">
        <v>0</v>
      </c>
      <c r="D35" s="55">
        <v>1</v>
      </c>
      <c r="E35" s="978">
        <v>0</v>
      </c>
      <c r="F35" s="978">
        <v>0</v>
      </c>
      <c r="G35" s="978">
        <v>0</v>
      </c>
      <c r="H35" s="978">
        <v>0</v>
      </c>
      <c r="I35" s="978">
        <v>0</v>
      </c>
      <c r="J35" s="978" t="s">
        <v>57</v>
      </c>
      <c r="K35" s="978" t="s">
        <v>57</v>
      </c>
      <c r="L35" s="978" t="s">
        <v>57</v>
      </c>
      <c r="M35" s="978" t="s">
        <v>57</v>
      </c>
      <c r="N35" s="978" t="s">
        <v>57</v>
      </c>
      <c r="O35" s="978" t="s">
        <v>57</v>
      </c>
      <c r="P35" s="983" t="s">
        <v>57</v>
      </c>
      <c r="Q35" s="983" t="s">
        <v>57</v>
      </c>
      <c r="R35" s="384" t="s">
        <v>57</v>
      </c>
      <c r="T35" s="375"/>
    </row>
    <row r="36" spans="1:20" ht="12" customHeight="1">
      <c r="A36" s="999" t="s">
        <v>268</v>
      </c>
      <c r="B36" s="978"/>
      <c r="C36" s="978"/>
      <c r="D36" s="55"/>
      <c r="E36" s="978"/>
      <c r="F36" s="978"/>
      <c r="G36" s="978"/>
      <c r="H36" s="978"/>
      <c r="I36" s="978"/>
      <c r="J36" s="978"/>
      <c r="K36" s="978" t="s">
        <v>57</v>
      </c>
      <c r="L36" s="978" t="s">
        <v>57</v>
      </c>
      <c r="M36" s="978" t="s">
        <v>57</v>
      </c>
      <c r="N36" s="978" t="s">
        <v>57</v>
      </c>
      <c r="O36" s="989">
        <v>1</v>
      </c>
      <c r="P36" s="677">
        <v>1</v>
      </c>
      <c r="Q36" s="983" t="s">
        <v>57</v>
      </c>
      <c r="R36" s="384" t="s">
        <v>57</v>
      </c>
      <c r="T36" s="375"/>
    </row>
    <row r="37" spans="1:20" ht="12" customHeight="1">
      <c r="A37" s="999" t="s">
        <v>446</v>
      </c>
      <c r="B37" s="978"/>
      <c r="C37" s="978"/>
      <c r="D37" s="55"/>
      <c r="E37" s="978"/>
      <c r="F37" s="978"/>
      <c r="G37" s="978"/>
      <c r="H37" s="978"/>
      <c r="I37" s="978"/>
      <c r="J37" s="978"/>
      <c r="K37" s="978" t="s">
        <v>57</v>
      </c>
      <c r="L37" s="978" t="s">
        <v>57</v>
      </c>
      <c r="M37" s="978" t="s">
        <v>57</v>
      </c>
      <c r="N37" s="989">
        <v>1</v>
      </c>
      <c r="O37" s="978" t="s">
        <v>57</v>
      </c>
      <c r="P37" s="983" t="s">
        <v>57</v>
      </c>
      <c r="Q37" s="983" t="s">
        <v>57</v>
      </c>
      <c r="R37" s="384" t="s">
        <v>57</v>
      </c>
      <c r="T37" s="375"/>
    </row>
    <row r="38" spans="1:20" ht="12" customHeight="1">
      <c r="A38" s="999" t="s">
        <v>447</v>
      </c>
      <c r="B38" s="978"/>
      <c r="C38" s="978"/>
      <c r="D38" s="55"/>
      <c r="E38" s="978"/>
      <c r="F38" s="978"/>
      <c r="G38" s="978">
        <v>0</v>
      </c>
      <c r="H38" s="978">
        <v>0</v>
      </c>
      <c r="I38" s="978">
        <v>0</v>
      </c>
      <c r="J38" s="978" t="s">
        <v>57</v>
      </c>
      <c r="K38" s="1000">
        <v>1</v>
      </c>
      <c r="L38" s="978" t="s">
        <v>57</v>
      </c>
      <c r="M38" s="989">
        <v>1</v>
      </c>
      <c r="N38" s="978" t="s">
        <v>57</v>
      </c>
      <c r="O38" s="978" t="s">
        <v>57</v>
      </c>
      <c r="P38" s="983" t="s">
        <v>57</v>
      </c>
      <c r="Q38" s="677">
        <v>1</v>
      </c>
      <c r="R38" s="384" t="s">
        <v>57</v>
      </c>
      <c r="T38" s="78"/>
    </row>
    <row r="39" spans="1:20" ht="12" customHeight="1">
      <c r="A39" s="999" t="s">
        <v>270</v>
      </c>
      <c r="B39" s="55">
        <v>1</v>
      </c>
      <c r="C39" s="978">
        <v>0</v>
      </c>
      <c r="D39" s="989">
        <v>1</v>
      </c>
      <c r="E39" s="989">
        <v>4</v>
      </c>
      <c r="F39" s="978">
        <v>0</v>
      </c>
      <c r="G39" s="989">
        <v>2</v>
      </c>
      <c r="H39" s="989">
        <v>5</v>
      </c>
      <c r="I39" s="989">
        <v>1</v>
      </c>
      <c r="J39" s="989">
        <v>1</v>
      </c>
      <c r="K39" s="1000">
        <v>1</v>
      </c>
      <c r="L39" s="989">
        <v>2</v>
      </c>
      <c r="M39" s="989">
        <v>1</v>
      </c>
      <c r="N39" s="989">
        <v>3</v>
      </c>
      <c r="O39" s="978" t="s">
        <v>57</v>
      </c>
      <c r="P39" s="677">
        <v>2</v>
      </c>
      <c r="Q39" s="983" t="s">
        <v>57</v>
      </c>
      <c r="R39" s="383">
        <v>1</v>
      </c>
      <c r="T39" s="375"/>
    </row>
    <row r="40" spans="1:20" ht="12" customHeight="1">
      <c r="A40" s="999" t="s">
        <v>271</v>
      </c>
      <c r="B40" s="989">
        <v>3974</v>
      </c>
      <c r="C40" s="989">
        <v>4052</v>
      </c>
      <c r="D40" s="989">
        <v>4361</v>
      </c>
      <c r="E40" s="989">
        <v>5225</v>
      </c>
      <c r="F40" s="989">
        <v>5687</v>
      </c>
      <c r="G40" s="989">
        <v>6197</v>
      </c>
      <c r="H40" s="989">
        <v>6915</v>
      </c>
      <c r="I40" s="989">
        <v>7922</v>
      </c>
      <c r="J40" s="989">
        <v>7487</v>
      </c>
      <c r="K40" s="1000">
        <v>7260</v>
      </c>
      <c r="L40" s="989">
        <v>7539</v>
      </c>
      <c r="M40" s="989">
        <v>7225</v>
      </c>
      <c r="N40" s="989">
        <v>7790</v>
      </c>
      <c r="O40" s="989">
        <v>8179</v>
      </c>
      <c r="P40" s="1001">
        <v>7794</v>
      </c>
      <c r="Q40" s="1001">
        <v>6951</v>
      </c>
      <c r="R40" s="383">
        <v>7069</v>
      </c>
      <c r="T40" s="385"/>
    </row>
    <row r="41" spans="1:20" ht="12" customHeight="1">
      <c r="A41" s="999" t="s">
        <v>272</v>
      </c>
      <c r="B41" s="989">
        <v>12</v>
      </c>
      <c r="C41" s="55">
        <v>2</v>
      </c>
      <c r="D41" s="55">
        <v>1</v>
      </c>
      <c r="E41" s="55">
        <v>3</v>
      </c>
      <c r="F41" s="55">
        <v>4</v>
      </c>
      <c r="G41" s="989">
        <v>7</v>
      </c>
      <c r="H41" s="55">
        <v>18</v>
      </c>
      <c r="I41" s="55">
        <v>7</v>
      </c>
      <c r="J41" s="989">
        <v>18</v>
      </c>
      <c r="K41" s="1000">
        <v>8</v>
      </c>
      <c r="L41" s="989">
        <v>12</v>
      </c>
      <c r="M41" s="989">
        <v>15</v>
      </c>
      <c r="N41" s="989">
        <v>9</v>
      </c>
      <c r="O41" s="989">
        <v>14</v>
      </c>
      <c r="P41" s="677">
        <v>15</v>
      </c>
      <c r="Q41" s="677">
        <v>26</v>
      </c>
      <c r="R41" s="383">
        <v>15</v>
      </c>
      <c r="T41" s="78"/>
    </row>
    <row r="42" spans="1:20" ht="12" customHeight="1">
      <c r="A42" s="999" t="s">
        <v>448</v>
      </c>
      <c r="B42" s="978">
        <v>0</v>
      </c>
      <c r="C42" s="55">
        <v>1</v>
      </c>
      <c r="D42" s="978">
        <v>0</v>
      </c>
      <c r="E42" s="978">
        <v>0</v>
      </c>
      <c r="F42" s="978">
        <v>0</v>
      </c>
      <c r="G42" s="978">
        <v>0</v>
      </c>
      <c r="H42" s="978">
        <v>0</v>
      </c>
      <c r="I42" s="978">
        <v>0</v>
      </c>
      <c r="J42" s="978" t="s">
        <v>57</v>
      </c>
      <c r="K42" s="1000" t="s">
        <v>57</v>
      </c>
      <c r="L42" s="989" t="s">
        <v>57</v>
      </c>
      <c r="M42" s="989" t="s">
        <v>57</v>
      </c>
      <c r="N42" s="978" t="s">
        <v>57</v>
      </c>
      <c r="O42" s="978" t="s">
        <v>57</v>
      </c>
      <c r="P42" s="677">
        <v>1</v>
      </c>
      <c r="Q42" s="983" t="s">
        <v>57</v>
      </c>
      <c r="R42" s="384" t="s">
        <v>57</v>
      </c>
      <c r="T42" s="375"/>
    </row>
    <row r="43" spans="1:20" ht="12" customHeight="1">
      <c r="A43" s="999" t="s">
        <v>274</v>
      </c>
      <c r="B43" s="989">
        <v>25</v>
      </c>
      <c r="C43" s="989">
        <v>19</v>
      </c>
      <c r="D43" s="989">
        <v>28</v>
      </c>
      <c r="E43" s="989">
        <v>23</v>
      </c>
      <c r="F43" s="989">
        <v>30</v>
      </c>
      <c r="G43" s="989">
        <v>41</v>
      </c>
      <c r="H43" s="989">
        <v>55</v>
      </c>
      <c r="I43" s="989">
        <v>57</v>
      </c>
      <c r="J43" s="989">
        <v>85</v>
      </c>
      <c r="K43" s="1000">
        <v>47</v>
      </c>
      <c r="L43" s="989">
        <v>59</v>
      </c>
      <c r="M43" s="989">
        <v>58</v>
      </c>
      <c r="N43" s="989">
        <v>41</v>
      </c>
      <c r="O43" s="989">
        <v>83</v>
      </c>
      <c r="P43" s="677">
        <v>80</v>
      </c>
      <c r="Q43" s="677">
        <v>69</v>
      </c>
      <c r="R43" s="383">
        <v>72</v>
      </c>
      <c r="T43" s="78"/>
    </row>
    <row r="44" spans="1:20" ht="12" customHeight="1">
      <c r="A44" s="999" t="s">
        <v>275</v>
      </c>
      <c r="B44" s="989">
        <v>733</v>
      </c>
      <c r="C44" s="989">
        <v>738</v>
      </c>
      <c r="D44" s="989">
        <v>576</v>
      </c>
      <c r="E44" s="989">
        <v>726</v>
      </c>
      <c r="F44" s="989">
        <v>680</v>
      </c>
      <c r="G44" s="989">
        <v>721</v>
      </c>
      <c r="H44" s="989">
        <v>734</v>
      </c>
      <c r="I44" s="989">
        <v>828</v>
      </c>
      <c r="J44" s="989">
        <v>805</v>
      </c>
      <c r="K44" s="1000">
        <v>824</v>
      </c>
      <c r="L44" s="989">
        <v>892</v>
      </c>
      <c r="M44" s="989">
        <v>973</v>
      </c>
      <c r="N44" s="989">
        <v>1073</v>
      </c>
      <c r="O44" s="989">
        <v>1071</v>
      </c>
      <c r="P44" s="677">
        <v>938</v>
      </c>
      <c r="Q44" s="677">
        <v>946</v>
      </c>
      <c r="R44" s="383">
        <v>821</v>
      </c>
      <c r="T44" s="78"/>
    </row>
    <row r="45" spans="1:20" ht="12" customHeight="1">
      <c r="A45" s="999" t="s">
        <v>276</v>
      </c>
      <c r="B45" s="978">
        <v>0</v>
      </c>
      <c r="C45" s="989">
        <v>2</v>
      </c>
      <c r="D45" s="989">
        <v>1</v>
      </c>
      <c r="E45" s="989">
        <v>2</v>
      </c>
      <c r="F45" s="989">
        <v>6</v>
      </c>
      <c r="G45" s="989">
        <v>2</v>
      </c>
      <c r="H45" s="992">
        <v>7</v>
      </c>
      <c r="I45" s="989">
        <v>14</v>
      </c>
      <c r="J45" s="989">
        <v>15</v>
      </c>
      <c r="K45" s="1000">
        <v>26</v>
      </c>
      <c r="L45" s="989">
        <v>31</v>
      </c>
      <c r="M45" s="989">
        <v>45</v>
      </c>
      <c r="N45" s="989">
        <v>27</v>
      </c>
      <c r="O45" s="989">
        <v>26</v>
      </c>
      <c r="P45" s="677">
        <v>13</v>
      </c>
      <c r="Q45" s="677">
        <v>11</v>
      </c>
      <c r="R45" s="383">
        <v>12</v>
      </c>
      <c r="T45" s="78"/>
    </row>
    <row r="46" spans="1:20" ht="12" customHeight="1">
      <c r="A46" s="999" t="s">
        <v>449</v>
      </c>
      <c r="B46" s="989">
        <v>1139</v>
      </c>
      <c r="C46" s="989">
        <v>1684</v>
      </c>
      <c r="D46" s="989">
        <v>2195</v>
      </c>
      <c r="E46" s="989">
        <v>3059</v>
      </c>
      <c r="F46" s="989">
        <v>3465</v>
      </c>
      <c r="G46" s="989">
        <v>5038</v>
      </c>
      <c r="H46" s="989">
        <v>6181</v>
      </c>
      <c r="I46" s="989">
        <v>7715</v>
      </c>
      <c r="J46" s="989">
        <v>8598</v>
      </c>
      <c r="K46" s="1000">
        <v>10993</v>
      </c>
      <c r="L46" s="989">
        <v>14154</v>
      </c>
      <c r="M46" s="989">
        <v>16315</v>
      </c>
      <c r="N46" s="989">
        <v>20836</v>
      </c>
      <c r="O46" s="989">
        <v>26176</v>
      </c>
      <c r="P46" s="1001">
        <v>29947</v>
      </c>
      <c r="Q46" s="1001">
        <v>35193</v>
      </c>
      <c r="R46" s="383">
        <v>33524</v>
      </c>
      <c r="T46" s="385"/>
    </row>
    <row r="47" spans="1:20" ht="12" customHeight="1">
      <c r="A47" s="999" t="s">
        <v>278</v>
      </c>
      <c r="B47" s="989">
        <v>8</v>
      </c>
      <c r="C47" s="989">
        <v>9</v>
      </c>
      <c r="D47" s="989">
        <v>11</v>
      </c>
      <c r="E47" s="989">
        <v>10</v>
      </c>
      <c r="F47" s="989">
        <v>15</v>
      </c>
      <c r="G47" s="989">
        <v>18</v>
      </c>
      <c r="H47" s="989">
        <v>22</v>
      </c>
      <c r="I47" s="989">
        <v>22</v>
      </c>
      <c r="J47" s="989">
        <v>37</v>
      </c>
      <c r="K47" s="1000">
        <v>39</v>
      </c>
      <c r="L47" s="989">
        <v>31</v>
      </c>
      <c r="M47" s="989">
        <v>44</v>
      </c>
      <c r="N47" s="989">
        <v>46</v>
      </c>
      <c r="O47" s="989">
        <v>51</v>
      </c>
      <c r="P47" s="677">
        <v>52</v>
      </c>
      <c r="Q47" s="677">
        <v>46</v>
      </c>
      <c r="R47" s="383">
        <v>61</v>
      </c>
      <c r="T47" s="78"/>
    </row>
    <row r="48" spans="1:20" ht="12" customHeight="1">
      <c r="A48" s="999" t="s">
        <v>280</v>
      </c>
      <c r="B48" s="989">
        <v>14</v>
      </c>
      <c r="C48" s="989">
        <v>17</v>
      </c>
      <c r="D48" s="989">
        <v>14</v>
      </c>
      <c r="E48" s="989">
        <v>13</v>
      </c>
      <c r="F48" s="989">
        <v>14</v>
      </c>
      <c r="G48" s="989">
        <v>12</v>
      </c>
      <c r="H48" s="989">
        <v>14</v>
      </c>
      <c r="I48" s="989">
        <v>17</v>
      </c>
      <c r="J48" s="989">
        <v>17</v>
      </c>
      <c r="K48" s="1000">
        <v>27</v>
      </c>
      <c r="L48" s="989">
        <v>12</v>
      </c>
      <c r="M48" s="989">
        <v>20</v>
      </c>
      <c r="N48" s="989">
        <v>25</v>
      </c>
      <c r="O48" s="989">
        <v>41</v>
      </c>
      <c r="P48" s="677">
        <v>53</v>
      </c>
      <c r="Q48" s="677">
        <v>48</v>
      </c>
      <c r="R48" s="383">
        <v>44</v>
      </c>
      <c r="T48" s="78"/>
    </row>
    <row r="49" spans="1:20" ht="12" customHeight="1">
      <c r="A49" s="999" t="s">
        <v>450</v>
      </c>
      <c r="B49" s="989"/>
      <c r="C49" s="989"/>
      <c r="D49" s="989"/>
      <c r="E49" s="989"/>
      <c r="F49" s="989"/>
      <c r="G49" s="989">
        <v>0</v>
      </c>
      <c r="H49" s="989">
        <v>0</v>
      </c>
      <c r="I49" s="989">
        <v>0</v>
      </c>
      <c r="J49" s="978" t="s">
        <v>57</v>
      </c>
      <c r="K49" s="1000">
        <v>10</v>
      </c>
      <c r="L49" s="978" t="s">
        <v>57</v>
      </c>
      <c r="M49" s="978" t="s">
        <v>57</v>
      </c>
      <c r="N49" s="978" t="s">
        <v>57</v>
      </c>
      <c r="O49" s="978" t="s">
        <v>57</v>
      </c>
      <c r="P49" s="983" t="s">
        <v>57</v>
      </c>
      <c r="Q49" s="983" t="s">
        <v>57</v>
      </c>
      <c r="R49" s="384" t="s">
        <v>57</v>
      </c>
      <c r="T49" s="375"/>
    </row>
    <row r="50" spans="1:20" ht="12" customHeight="1">
      <c r="A50" s="999" t="s">
        <v>282</v>
      </c>
      <c r="B50" s="989">
        <v>15</v>
      </c>
      <c r="C50" s="989">
        <v>14</v>
      </c>
      <c r="D50" s="989">
        <v>19</v>
      </c>
      <c r="E50" s="989">
        <v>9</v>
      </c>
      <c r="F50" s="989">
        <v>18</v>
      </c>
      <c r="G50" s="989">
        <v>23</v>
      </c>
      <c r="H50" s="989">
        <v>17</v>
      </c>
      <c r="I50" s="989">
        <v>30</v>
      </c>
      <c r="J50" s="989">
        <v>16</v>
      </c>
      <c r="K50" s="1000">
        <v>14</v>
      </c>
      <c r="L50" s="989">
        <v>20</v>
      </c>
      <c r="M50" s="989">
        <v>23</v>
      </c>
      <c r="N50" s="989">
        <v>22</v>
      </c>
      <c r="O50" s="989">
        <v>21</v>
      </c>
      <c r="P50" s="677">
        <v>22</v>
      </c>
      <c r="Q50" s="677">
        <v>31</v>
      </c>
      <c r="R50" s="383">
        <v>37</v>
      </c>
      <c r="T50" s="78"/>
    </row>
    <row r="51" spans="1:20" ht="12" customHeight="1">
      <c r="A51" s="999" t="s">
        <v>283</v>
      </c>
      <c r="B51" s="989">
        <v>2</v>
      </c>
      <c r="C51" s="989">
        <v>6</v>
      </c>
      <c r="D51" s="989">
        <v>5</v>
      </c>
      <c r="E51" s="989">
        <v>8</v>
      </c>
      <c r="F51" s="989">
        <v>4</v>
      </c>
      <c r="G51" s="989">
        <v>5</v>
      </c>
      <c r="H51" s="989">
        <v>12</v>
      </c>
      <c r="I51" s="989">
        <v>19</v>
      </c>
      <c r="J51" s="989">
        <v>11</v>
      </c>
      <c r="K51" s="1000">
        <v>9</v>
      </c>
      <c r="L51" s="989">
        <v>12</v>
      </c>
      <c r="M51" s="989">
        <v>3</v>
      </c>
      <c r="N51" s="989">
        <v>5</v>
      </c>
      <c r="O51" s="989">
        <v>4</v>
      </c>
      <c r="P51" s="677">
        <v>5</v>
      </c>
      <c r="Q51" s="677">
        <v>1</v>
      </c>
      <c r="R51" s="383">
        <v>7</v>
      </c>
      <c r="T51" s="78"/>
    </row>
    <row r="52" spans="1:20" ht="12" customHeight="1">
      <c r="A52" s="370" t="s">
        <v>284</v>
      </c>
      <c r="B52" s="978">
        <v>0</v>
      </c>
      <c r="C52" s="978">
        <v>0</v>
      </c>
      <c r="D52" s="978">
        <v>0</v>
      </c>
      <c r="E52" s="978">
        <v>0</v>
      </c>
      <c r="F52" s="978">
        <v>0</v>
      </c>
      <c r="G52" s="978">
        <v>0</v>
      </c>
      <c r="H52" s="978">
        <v>0</v>
      </c>
      <c r="I52" s="989">
        <v>1</v>
      </c>
      <c r="J52" s="978" t="s">
        <v>57</v>
      </c>
      <c r="K52" s="978" t="s">
        <v>57</v>
      </c>
      <c r="L52" s="978" t="s">
        <v>57</v>
      </c>
      <c r="M52" s="978" t="s">
        <v>57</v>
      </c>
      <c r="N52" s="978" t="s">
        <v>57</v>
      </c>
      <c r="O52" s="978" t="s">
        <v>57</v>
      </c>
      <c r="P52" s="983" t="s">
        <v>57</v>
      </c>
      <c r="Q52" s="677">
        <v>1</v>
      </c>
      <c r="R52" s="384" t="s">
        <v>57</v>
      </c>
      <c r="T52" s="78"/>
    </row>
    <row r="53" spans="1:20" ht="12" customHeight="1">
      <c r="A53" s="999" t="s">
        <v>285</v>
      </c>
      <c r="B53" s="989">
        <v>4</v>
      </c>
      <c r="C53" s="989">
        <v>1</v>
      </c>
      <c r="D53" s="989">
        <v>2</v>
      </c>
      <c r="E53" s="989">
        <v>5</v>
      </c>
      <c r="F53" s="989">
        <v>3</v>
      </c>
      <c r="G53" s="55">
        <v>2</v>
      </c>
      <c r="H53" s="989">
        <v>10</v>
      </c>
      <c r="I53" s="989">
        <v>10</v>
      </c>
      <c r="J53" s="989">
        <v>11</v>
      </c>
      <c r="K53" s="1000">
        <v>14</v>
      </c>
      <c r="L53" s="989">
        <v>8</v>
      </c>
      <c r="M53" s="989">
        <v>13</v>
      </c>
      <c r="N53" s="989">
        <v>17</v>
      </c>
      <c r="O53" s="989">
        <v>17</v>
      </c>
      <c r="P53" s="677">
        <v>14</v>
      </c>
      <c r="Q53" s="677">
        <v>20</v>
      </c>
      <c r="R53" s="383">
        <v>13</v>
      </c>
      <c r="T53" s="78"/>
    </row>
    <row r="54" spans="1:20" ht="12" customHeight="1">
      <c r="A54" s="999" t="s">
        <v>286</v>
      </c>
      <c r="B54" s="989">
        <v>39</v>
      </c>
      <c r="C54" s="989">
        <v>58</v>
      </c>
      <c r="D54" s="989">
        <v>48</v>
      </c>
      <c r="E54" s="989">
        <v>79</v>
      </c>
      <c r="F54" s="989">
        <v>76</v>
      </c>
      <c r="G54" s="989">
        <v>137</v>
      </c>
      <c r="H54" s="989">
        <v>174</v>
      </c>
      <c r="I54" s="989">
        <v>196</v>
      </c>
      <c r="J54" s="989">
        <v>197</v>
      </c>
      <c r="K54" s="1000">
        <v>219</v>
      </c>
      <c r="L54" s="989">
        <v>263</v>
      </c>
      <c r="M54" s="989">
        <v>350</v>
      </c>
      <c r="N54" s="989">
        <v>383</v>
      </c>
      <c r="O54" s="989">
        <v>380</v>
      </c>
      <c r="P54" s="677">
        <v>315</v>
      </c>
      <c r="Q54" s="677">
        <v>293</v>
      </c>
      <c r="R54" s="383">
        <v>278</v>
      </c>
      <c r="T54" s="78"/>
    </row>
    <row r="55" spans="1:20" ht="12" customHeight="1">
      <c r="A55" s="999" t="s">
        <v>287</v>
      </c>
      <c r="B55" s="989">
        <v>494</v>
      </c>
      <c r="C55" s="989">
        <v>573</v>
      </c>
      <c r="D55" s="989">
        <v>512</v>
      </c>
      <c r="E55" s="989">
        <v>706</v>
      </c>
      <c r="F55" s="989">
        <v>837</v>
      </c>
      <c r="G55" s="55">
        <v>941</v>
      </c>
      <c r="H55" s="989">
        <v>1009</v>
      </c>
      <c r="I55" s="989">
        <v>1309</v>
      </c>
      <c r="J55" s="989">
        <v>1186</v>
      </c>
      <c r="K55" s="1000">
        <v>1221</v>
      </c>
      <c r="L55" s="989">
        <v>1249</v>
      </c>
      <c r="M55" s="989">
        <v>1270</v>
      </c>
      <c r="N55" s="989">
        <v>1320</v>
      </c>
      <c r="O55" s="989">
        <v>1425</v>
      </c>
      <c r="P55" s="1001">
        <v>1400</v>
      </c>
      <c r="Q55" s="1001">
        <v>1379</v>
      </c>
      <c r="R55" s="383">
        <v>1277</v>
      </c>
      <c r="T55" s="385"/>
    </row>
    <row r="56" spans="1:20" ht="12" customHeight="1">
      <c r="A56" s="999" t="s">
        <v>288</v>
      </c>
      <c r="B56" s="989">
        <v>2</v>
      </c>
      <c r="C56" s="989">
        <v>3</v>
      </c>
      <c r="D56" s="989">
        <v>5</v>
      </c>
      <c r="E56" s="989">
        <v>3</v>
      </c>
      <c r="F56" s="989">
        <v>2</v>
      </c>
      <c r="G56" s="989">
        <v>2</v>
      </c>
      <c r="H56" s="989">
        <v>6</v>
      </c>
      <c r="I56" s="989">
        <v>3</v>
      </c>
      <c r="J56" s="989">
        <v>2</v>
      </c>
      <c r="K56" s="1000">
        <v>2</v>
      </c>
      <c r="L56" s="989">
        <v>3</v>
      </c>
      <c r="M56" s="989">
        <v>5</v>
      </c>
      <c r="N56" s="989">
        <v>4</v>
      </c>
      <c r="O56" s="989">
        <v>5</v>
      </c>
      <c r="P56" s="677">
        <v>3</v>
      </c>
      <c r="Q56" s="677">
        <v>1</v>
      </c>
      <c r="R56" s="383">
        <v>9</v>
      </c>
      <c r="T56" s="78"/>
    </row>
    <row r="57" spans="1:20" ht="12" customHeight="1">
      <c r="A57" s="999" t="s">
        <v>289</v>
      </c>
      <c r="B57" s="989">
        <v>5</v>
      </c>
      <c r="C57" s="989">
        <v>3</v>
      </c>
      <c r="D57" s="989">
        <v>3</v>
      </c>
      <c r="E57" s="989">
        <v>5</v>
      </c>
      <c r="F57" s="989">
        <v>1</v>
      </c>
      <c r="G57" s="989">
        <v>4</v>
      </c>
      <c r="H57" s="989">
        <v>9</v>
      </c>
      <c r="I57" s="989">
        <v>4</v>
      </c>
      <c r="J57" s="989">
        <v>1</v>
      </c>
      <c r="K57" s="1000">
        <v>3</v>
      </c>
      <c r="L57" s="989">
        <v>3</v>
      </c>
      <c r="M57" s="989">
        <v>3</v>
      </c>
      <c r="N57" s="989">
        <v>3</v>
      </c>
      <c r="O57" s="989">
        <v>3</v>
      </c>
      <c r="P57" s="677">
        <v>4</v>
      </c>
      <c r="Q57" s="677">
        <v>7</v>
      </c>
      <c r="R57" s="383">
        <v>3</v>
      </c>
      <c r="T57" s="78"/>
    </row>
    <row r="58" spans="1:20" ht="12" customHeight="1">
      <c r="A58" s="999" t="s">
        <v>290</v>
      </c>
      <c r="B58" s="989">
        <v>10</v>
      </c>
      <c r="C58" s="989">
        <v>6</v>
      </c>
      <c r="D58" s="989">
        <v>2</v>
      </c>
      <c r="E58" s="989">
        <v>14</v>
      </c>
      <c r="F58" s="989">
        <v>19</v>
      </c>
      <c r="G58" s="55">
        <v>32</v>
      </c>
      <c r="H58" s="989">
        <v>32</v>
      </c>
      <c r="I58" s="989">
        <v>40</v>
      </c>
      <c r="J58" s="989">
        <v>32</v>
      </c>
      <c r="K58" s="1000">
        <v>41</v>
      </c>
      <c r="L58" s="989">
        <v>40</v>
      </c>
      <c r="M58" s="989">
        <v>51</v>
      </c>
      <c r="N58" s="989">
        <v>45</v>
      </c>
      <c r="O58" s="989">
        <v>38</v>
      </c>
      <c r="P58" s="677">
        <v>44</v>
      </c>
      <c r="Q58" s="677">
        <v>44</v>
      </c>
      <c r="R58" s="383">
        <v>24</v>
      </c>
      <c r="T58" s="78"/>
    </row>
    <row r="59" spans="1:20" ht="12" customHeight="1">
      <c r="A59" s="999" t="s">
        <v>291</v>
      </c>
      <c r="B59" s="978">
        <v>0</v>
      </c>
      <c r="C59" s="978">
        <v>0</v>
      </c>
      <c r="D59" s="978">
        <v>0</v>
      </c>
      <c r="E59" s="989">
        <v>1</v>
      </c>
      <c r="F59" s="978">
        <v>0</v>
      </c>
      <c r="G59" s="978">
        <v>0</v>
      </c>
      <c r="H59" s="989">
        <v>2</v>
      </c>
      <c r="I59" s="978">
        <v>0</v>
      </c>
      <c r="J59" s="989">
        <v>1</v>
      </c>
      <c r="K59" s="1000">
        <v>2</v>
      </c>
      <c r="L59" s="989">
        <v>1</v>
      </c>
      <c r="M59" s="989">
        <v>1</v>
      </c>
      <c r="N59" s="989">
        <v>1</v>
      </c>
      <c r="O59" s="978" t="s">
        <v>57</v>
      </c>
      <c r="P59" s="677">
        <v>1</v>
      </c>
      <c r="Q59" s="677">
        <v>3</v>
      </c>
      <c r="R59" s="384" t="s">
        <v>57</v>
      </c>
      <c r="T59" s="78"/>
    </row>
    <row r="60" spans="1:20" ht="12" customHeight="1">
      <c r="A60" s="999" t="s">
        <v>292</v>
      </c>
      <c r="B60" s="978"/>
      <c r="C60" s="978"/>
      <c r="D60" s="978"/>
      <c r="E60" s="989"/>
      <c r="F60" s="978"/>
      <c r="G60" s="978"/>
      <c r="H60" s="989">
        <v>0</v>
      </c>
      <c r="I60" s="978">
        <v>0</v>
      </c>
      <c r="J60" s="978" t="s">
        <v>57</v>
      </c>
      <c r="K60" s="978" t="s">
        <v>57</v>
      </c>
      <c r="L60" s="989">
        <v>1</v>
      </c>
      <c r="M60" s="978" t="s">
        <v>57</v>
      </c>
      <c r="N60" s="989">
        <v>1</v>
      </c>
      <c r="O60" s="978" t="s">
        <v>57</v>
      </c>
      <c r="P60" s="983" t="s">
        <v>57</v>
      </c>
      <c r="Q60" s="983" t="s">
        <v>57</v>
      </c>
      <c r="R60" s="384" t="s">
        <v>57</v>
      </c>
      <c r="T60" s="375"/>
    </row>
    <row r="61" spans="1:20" ht="12" customHeight="1">
      <c r="A61" s="999" t="s">
        <v>293</v>
      </c>
      <c r="B61" s="989">
        <v>10</v>
      </c>
      <c r="C61" s="989">
        <v>2</v>
      </c>
      <c r="D61" s="989">
        <v>4</v>
      </c>
      <c r="E61" s="989">
        <v>11</v>
      </c>
      <c r="F61" s="989">
        <v>14</v>
      </c>
      <c r="G61" s="989">
        <v>37</v>
      </c>
      <c r="H61" s="989">
        <v>37</v>
      </c>
      <c r="I61" s="989">
        <v>38</v>
      </c>
      <c r="J61" s="989">
        <v>37</v>
      </c>
      <c r="K61" s="1000">
        <v>51</v>
      </c>
      <c r="L61" s="989">
        <v>30</v>
      </c>
      <c r="M61" s="989">
        <v>44</v>
      </c>
      <c r="N61" s="989">
        <v>48</v>
      </c>
      <c r="O61" s="989">
        <v>46</v>
      </c>
      <c r="P61" s="677">
        <v>44</v>
      </c>
      <c r="Q61" s="677">
        <v>50</v>
      </c>
      <c r="R61" s="383">
        <v>50</v>
      </c>
      <c r="T61" s="78"/>
    </row>
    <row r="62" spans="1:20" ht="12" customHeight="1">
      <c r="A62" s="999" t="s">
        <v>295</v>
      </c>
      <c r="B62" s="978">
        <v>0</v>
      </c>
      <c r="C62" s="978">
        <v>0</v>
      </c>
      <c r="D62" s="978">
        <v>0</v>
      </c>
      <c r="E62" s="978">
        <v>0</v>
      </c>
      <c r="F62" s="978">
        <v>0</v>
      </c>
      <c r="G62" s="978">
        <v>0</v>
      </c>
      <c r="H62" s="978">
        <v>0</v>
      </c>
      <c r="I62" s="989">
        <v>1</v>
      </c>
      <c r="J62" s="978" t="s">
        <v>57</v>
      </c>
      <c r="K62" s="978" t="s">
        <v>57</v>
      </c>
      <c r="L62" s="978" t="s">
        <v>57</v>
      </c>
      <c r="M62" s="978" t="s">
        <v>57</v>
      </c>
      <c r="N62" s="978" t="s">
        <v>57</v>
      </c>
      <c r="O62" s="978" t="s">
        <v>57</v>
      </c>
      <c r="P62" s="983" t="s">
        <v>57</v>
      </c>
      <c r="Q62" s="983" t="s">
        <v>57</v>
      </c>
      <c r="R62" s="384" t="s">
        <v>57</v>
      </c>
      <c r="T62" s="375"/>
    </row>
    <row r="63" spans="1:20" ht="12" customHeight="1">
      <c r="A63" s="370" t="s">
        <v>296</v>
      </c>
      <c r="B63" s="978">
        <v>0</v>
      </c>
      <c r="C63" s="978">
        <v>0</v>
      </c>
      <c r="D63" s="978">
        <v>0</v>
      </c>
      <c r="E63" s="978">
        <v>0</v>
      </c>
      <c r="F63" s="978">
        <v>0</v>
      </c>
      <c r="G63" s="978">
        <v>0</v>
      </c>
      <c r="H63" s="989">
        <v>1</v>
      </c>
      <c r="I63" s="978">
        <v>0</v>
      </c>
      <c r="J63" s="978">
        <v>1</v>
      </c>
      <c r="K63" s="1000">
        <v>1</v>
      </c>
      <c r="L63" s="989">
        <v>1</v>
      </c>
      <c r="M63" s="978" t="s">
        <v>57</v>
      </c>
      <c r="N63" s="978" t="s">
        <v>57</v>
      </c>
      <c r="O63" s="989">
        <v>2</v>
      </c>
      <c r="P63" s="983" t="s">
        <v>57</v>
      </c>
      <c r="Q63" s="983" t="s">
        <v>57</v>
      </c>
      <c r="R63" s="384" t="s">
        <v>57</v>
      </c>
      <c r="T63" s="375"/>
    </row>
    <row r="64" spans="1:20" ht="12" customHeight="1">
      <c r="A64" s="999" t="s">
        <v>298</v>
      </c>
      <c r="B64" s="989">
        <v>967</v>
      </c>
      <c r="C64" s="989">
        <v>894</v>
      </c>
      <c r="D64" s="989">
        <v>974</v>
      </c>
      <c r="E64" s="989">
        <v>1223</v>
      </c>
      <c r="F64" s="989">
        <v>1030</v>
      </c>
      <c r="G64" s="989">
        <v>1111</v>
      </c>
      <c r="H64" s="55">
        <v>1205</v>
      </c>
      <c r="I64" s="989">
        <v>1499</v>
      </c>
      <c r="J64" s="989">
        <v>1437</v>
      </c>
      <c r="K64" s="1000">
        <v>1605</v>
      </c>
      <c r="L64" s="989">
        <v>1730</v>
      </c>
      <c r="M64" s="989">
        <v>1601</v>
      </c>
      <c r="N64" s="989">
        <v>1545</v>
      </c>
      <c r="O64" s="989">
        <v>1641</v>
      </c>
      <c r="P64" s="1001">
        <v>1415</v>
      </c>
      <c r="Q64" s="1001">
        <v>1441</v>
      </c>
      <c r="R64" s="383">
        <v>1282</v>
      </c>
      <c r="T64" s="385"/>
    </row>
    <row r="65" spans="1:20" ht="12" customHeight="1">
      <c r="A65" s="999" t="s">
        <v>300</v>
      </c>
      <c r="B65" s="989">
        <v>3757</v>
      </c>
      <c r="C65" s="989">
        <v>3683</v>
      </c>
      <c r="D65" s="989">
        <v>3836</v>
      </c>
      <c r="E65" s="989">
        <v>4835</v>
      </c>
      <c r="F65" s="989">
        <v>5024</v>
      </c>
      <c r="G65" s="989">
        <v>5616</v>
      </c>
      <c r="H65" s="989">
        <v>6245</v>
      </c>
      <c r="I65" s="989">
        <v>7144</v>
      </c>
      <c r="J65" s="989">
        <v>7034</v>
      </c>
      <c r="K65" s="1000">
        <v>6907</v>
      </c>
      <c r="L65" s="989">
        <v>7365</v>
      </c>
      <c r="M65" s="989">
        <v>6991</v>
      </c>
      <c r="N65" s="989">
        <v>7532</v>
      </c>
      <c r="O65" s="989">
        <v>7981</v>
      </c>
      <c r="P65" s="1001">
        <v>7079</v>
      </c>
      <c r="Q65" s="1001">
        <v>6781</v>
      </c>
      <c r="R65" s="383">
        <v>6027</v>
      </c>
      <c r="T65" s="385"/>
    </row>
    <row r="66" spans="1:20" ht="12" customHeight="1">
      <c r="A66" s="999" t="s">
        <v>299</v>
      </c>
      <c r="B66" s="55">
        <v>1</v>
      </c>
      <c r="C66" s="978">
        <v>0</v>
      </c>
      <c r="D66" s="55">
        <v>1</v>
      </c>
      <c r="E66" s="978">
        <v>0</v>
      </c>
      <c r="F66" s="978">
        <v>0</v>
      </c>
      <c r="G66" s="978">
        <v>0</v>
      </c>
      <c r="H66" s="978">
        <v>0</v>
      </c>
      <c r="I66" s="978">
        <v>0</v>
      </c>
      <c r="J66" s="989">
        <v>1</v>
      </c>
      <c r="K66" s="978" t="s">
        <v>57</v>
      </c>
      <c r="L66" s="978" t="s">
        <v>57</v>
      </c>
      <c r="M66" s="978" t="s">
        <v>57</v>
      </c>
      <c r="N66" s="989">
        <v>1</v>
      </c>
      <c r="O66" s="978" t="s">
        <v>57</v>
      </c>
      <c r="P66" s="983" t="s">
        <v>57</v>
      </c>
      <c r="Q66" s="983" t="s">
        <v>57</v>
      </c>
      <c r="R66" s="384" t="s">
        <v>57</v>
      </c>
      <c r="T66" s="375"/>
    </row>
    <row r="67" spans="1:20" ht="12" customHeight="1">
      <c r="A67" s="999" t="s">
        <v>301</v>
      </c>
      <c r="B67" s="978">
        <v>0</v>
      </c>
      <c r="C67" s="978">
        <v>0</v>
      </c>
      <c r="D67" s="978">
        <v>0</v>
      </c>
      <c r="E67" s="978">
        <v>0</v>
      </c>
      <c r="F67" s="978">
        <v>0</v>
      </c>
      <c r="G67" s="978">
        <v>0</v>
      </c>
      <c r="H67" s="978">
        <v>0</v>
      </c>
      <c r="I67" s="55">
        <v>1</v>
      </c>
      <c r="J67" s="978" t="s">
        <v>57</v>
      </c>
      <c r="K67" s="978" t="s">
        <v>57</v>
      </c>
      <c r="L67" s="978" t="s">
        <v>57</v>
      </c>
      <c r="M67" s="989">
        <v>1</v>
      </c>
      <c r="N67" s="978" t="s">
        <v>57</v>
      </c>
      <c r="O67" s="978" t="s">
        <v>57</v>
      </c>
      <c r="P67" s="983" t="s">
        <v>57</v>
      </c>
      <c r="Q67" s="983" t="s">
        <v>57</v>
      </c>
      <c r="R67" s="384" t="s">
        <v>57</v>
      </c>
      <c r="T67" s="375"/>
    </row>
    <row r="68" spans="1:20" ht="12" customHeight="1">
      <c r="A68" s="999" t="s">
        <v>186</v>
      </c>
      <c r="B68" s="989">
        <v>7</v>
      </c>
      <c r="C68" s="989">
        <v>3</v>
      </c>
      <c r="D68" s="989">
        <v>1</v>
      </c>
      <c r="E68" s="989">
        <v>2</v>
      </c>
      <c r="F68" s="989">
        <v>2</v>
      </c>
      <c r="G68" s="989">
        <v>2</v>
      </c>
      <c r="H68" s="55">
        <v>3</v>
      </c>
      <c r="I68" s="989">
        <v>5</v>
      </c>
      <c r="J68" s="989">
        <v>2</v>
      </c>
      <c r="K68" s="1000">
        <v>2</v>
      </c>
      <c r="L68" s="989">
        <v>2</v>
      </c>
      <c r="M68" s="978" t="s">
        <v>57</v>
      </c>
      <c r="N68" s="989">
        <v>4</v>
      </c>
      <c r="O68" s="989">
        <v>3</v>
      </c>
      <c r="P68" s="677">
        <v>3</v>
      </c>
      <c r="Q68" s="677">
        <v>3</v>
      </c>
      <c r="R68" s="383">
        <v>3</v>
      </c>
      <c r="T68" s="78"/>
    </row>
    <row r="69" spans="1:20" ht="12" customHeight="1">
      <c r="A69" s="999" t="s">
        <v>303</v>
      </c>
      <c r="B69" s="989">
        <v>10256</v>
      </c>
      <c r="C69" s="989">
        <v>9794</v>
      </c>
      <c r="D69" s="989">
        <v>10279</v>
      </c>
      <c r="E69" s="989">
        <v>12916</v>
      </c>
      <c r="F69" s="989">
        <v>13020</v>
      </c>
      <c r="G69" s="989">
        <v>14569</v>
      </c>
      <c r="H69" s="989">
        <v>15798</v>
      </c>
      <c r="I69" s="989">
        <v>17926</v>
      </c>
      <c r="J69" s="989">
        <v>17485</v>
      </c>
      <c r="K69" s="1000">
        <v>17569</v>
      </c>
      <c r="L69" s="989">
        <v>17994</v>
      </c>
      <c r="M69" s="989">
        <v>17434</v>
      </c>
      <c r="N69" s="989">
        <v>18758</v>
      </c>
      <c r="O69" s="989">
        <v>19799</v>
      </c>
      <c r="P69" s="1001">
        <v>18219</v>
      </c>
      <c r="Q69" s="1001">
        <v>16949</v>
      </c>
      <c r="R69" s="383">
        <v>14988</v>
      </c>
      <c r="T69" s="385"/>
    </row>
    <row r="70" spans="1:20" ht="12" customHeight="1">
      <c r="A70" s="999" t="s">
        <v>304</v>
      </c>
      <c r="B70" s="55">
        <v>1</v>
      </c>
      <c r="C70" s="978">
        <v>0</v>
      </c>
      <c r="D70" s="978">
        <v>0</v>
      </c>
      <c r="E70" s="55">
        <v>1</v>
      </c>
      <c r="F70" s="55">
        <v>1</v>
      </c>
      <c r="G70" s="55">
        <v>3</v>
      </c>
      <c r="H70" s="989">
        <v>2</v>
      </c>
      <c r="I70" s="989">
        <v>1</v>
      </c>
      <c r="J70" s="989">
        <v>1</v>
      </c>
      <c r="K70" s="978" t="s">
        <v>57</v>
      </c>
      <c r="L70" s="978" t="s">
        <v>57</v>
      </c>
      <c r="M70" s="978" t="s">
        <v>57</v>
      </c>
      <c r="N70" s="978" t="s">
        <v>57</v>
      </c>
      <c r="O70" s="989">
        <v>1</v>
      </c>
      <c r="P70" s="677">
        <v>1</v>
      </c>
      <c r="Q70" s="677">
        <v>1</v>
      </c>
      <c r="R70" s="383">
        <v>1</v>
      </c>
      <c r="T70" s="78"/>
    </row>
    <row r="71" spans="1:20" ht="12" customHeight="1">
      <c r="A71" s="999" t="s">
        <v>305</v>
      </c>
      <c r="B71" s="55">
        <v>1</v>
      </c>
      <c r="C71" s="55">
        <v>3</v>
      </c>
      <c r="D71" s="55">
        <v>1</v>
      </c>
      <c r="E71" s="55" t="s">
        <v>57</v>
      </c>
      <c r="F71" s="55">
        <v>3</v>
      </c>
      <c r="G71" s="989">
        <v>6</v>
      </c>
      <c r="H71" s="55">
        <v>4</v>
      </c>
      <c r="I71" s="989">
        <v>2</v>
      </c>
      <c r="J71" s="989">
        <v>2</v>
      </c>
      <c r="K71" s="1000">
        <v>1</v>
      </c>
      <c r="L71" s="989">
        <v>8</v>
      </c>
      <c r="M71" s="989">
        <v>2</v>
      </c>
      <c r="N71" s="989">
        <v>2</v>
      </c>
      <c r="O71" s="989">
        <v>3</v>
      </c>
      <c r="P71" s="983" t="s">
        <v>57</v>
      </c>
      <c r="Q71" s="677">
        <v>6</v>
      </c>
      <c r="R71" s="383">
        <v>4</v>
      </c>
      <c r="T71" s="78"/>
    </row>
    <row r="72" spans="1:20" ht="12" customHeight="1">
      <c r="A72" s="999" t="s">
        <v>306</v>
      </c>
      <c r="B72" s="989">
        <v>26</v>
      </c>
      <c r="C72" s="989">
        <v>25</v>
      </c>
      <c r="D72" s="989">
        <v>26</v>
      </c>
      <c r="E72" s="989">
        <v>59</v>
      </c>
      <c r="F72" s="989">
        <v>57</v>
      </c>
      <c r="G72" s="55">
        <v>80</v>
      </c>
      <c r="H72" s="55">
        <v>81</v>
      </c>
      <c r="I72" s="989">
        <v>70</v>
      </c>
      <c r="J72" s="989">
        <v>66</v>
      </c>
      <c r="K72" s="1000">
        <v>87</v>
      </c>
      <c r="L72" s="989">
        <v>117</v>
      </c>
      <c r="M72" s="989">
        <v>110</v>
      </c>
      <c r="N72" s="989">
        <v>133</v>
      </c>
      <c r="O72" s="989">
        <v>137</v>
      </c>
      <c r="P72" s="677">
        <v>128</v>
      </c>
      <c r="Q72" s="677">
        <v>125</v>
      </c>
      <c r="R72" s="383">
        <v>125</v>
      </c>
      <c r="T72" s="78"/>
    </row>
    <row r="73" spans="1:20" ht="12" customHeight="1">
      <c r="A73" s="999" t="s">
        <v>307</v>
      </c>
      <c r="B73" s="978">
        <v>0</v>
      </c>
      <c r="C73" s="978">
        <v>0</v>
      </c>
      <c r="D73" s="989">
        <v>3</v>
      </c>
      <c r="E73" s="978">
        <v>0</v>
      </c>
      <c r="F73" s="978">
        <v>0</v>
      </c>
      <c r="G73" s="978">
        <v>0</v>
      </c>
      <c r="H73" s="978">
        <v>0</v>
      </c>
      <c r="I73" s="989">
        <v>1</v>
      </c>
      <c r="J73" s="978" t="s">
        <v>57</v>
      </c>
      <c r="K73" s="978" t="s">
        <v>57</v>
      </c>
      <c r="L73" s="978" t="s">
        <v>57</v>
      </c>
      <c r="M73" s="978" t="s">
        <v>57</v>
      </c>
      <c r="N73" s="989">
        <v>1</v>
      </c>
      <c r="O73" s="978" t="s">
        <v>57</v>
      </c>
      <c r="P73" s="983" t="s">
        <v>57</v>
      </c>
      <c r="Q73" s="983" t="s">
        <v>57</v>
      </c>
      <c r="R73" s="384" t="s">
        <v>57</v>
      </c>
      <c r="T73" s="375"/>
    </row>
    <row r="74" spans="1:20" ht="12" customHeight="1">
      <c r="A74" s="999" t="s">
        <v>451</v>
      </c>
      <c r="B74" s="978"/>
      <c r="C74" s="978"/>
      <c r="D74" s="989"/>
      <c r="E74" s="978"/>
      <c r="F74" s="978"/>
      <c r="G74" s="978"/>
      <c r="H74" s="978"/>
      <c r="I74" s="989"/>
      <c r="J74" s="978"/>
      <c r="K74" s="978" t="s">
        <v>57</v>
      </c>
      <c r="L74" s="978" t="s">
        <v>57</v>
      </c>
      <c r="M74" s="978" t="s">
        <v>57</v>
      </c>
      <c r="N74" s="978" t="s">
        <v>57</v>
      </c>
      <c r="O74" s="989">
        <v>1</v>
      </c>
      <c r="P74" s="983" t="s">
        <v>57</v>
      </c>
      <c r="Q74" s="677">
        <v>1</v>
      </c>
      <c r="R74" s="383">
        <v>2</v>
      </c>
      <c r="T74" s="78"/>
    </row>
    <row r="75" spans="1:20" ht="12" customHeight="1">
      <c r="A75" s="999" t="s">
        <v>452</v>
      </c>
      <c r="B75" s="978"/>
      <c r="C75" s="989"/>
      <c r="D75" s="989"/>
      <c r="E75" s="989"/>
      <c r="F75" s="978"/>
      <c r="G75" s="989">
        <v>0</v>
      </c>
      <c r="H75" s="978">
        <v>0</v>
      </c>
      <c r="I75" s="989">
        <v>0</v>
      </c>
      <c r="J75" s="978" t="s">
        <v>57</v>
      </c>
      <c r="K75" s="989">
        <v>1</v>
      </c>
      <c r="L75" s="978" t="s">
        <v>57</v>
      </c>
      <c r="M75" s="978" t="s">
        <v>57</v>
      </c>
      <c r="N75" s="978" t="s">
        <v>57</v>
      </c>
      <c r="O75" s="978" t="s">
        <v>57</v>
      </c>
      <c r="P75" s="983" t="s">
        <v>57</v>
      </c>
      <c r="Q75" s="983" t="s">
        <v>57</v>
      </c>
      <c r="R75" s="384" t="s">
        <v>57</v>
      </c>
      <c r="T75" s="375"/>
    </row>
    <row r="76" spans="1:20" ht="12" customHeight="1">
      <c r="A76" s="999" t="s">
        <v>310</v>
      </c>
      <c r="B76" s="978">
        <v>0</v>
      </c>
      <c r="C76" s="989">
        <v>4</v>
      </c>
      <c r="D76" s="989">
        <v>1</v>
      </c>
      <c r="E76" s="989">
        <v>2</v>
      </c>
      <c r="F76" s="978">
        <v>0</v>
      </c>
      <c r="G76" s="989">
        <v>2</v>
      </c>
      <c r="H76" s="978">
        <v>0</v>
      </c>
      <c r="I76" s="989">
        <v>1</v>
      </c>
      <c r="J76" s="989">
        <v>4</v>
      </c>
      <c r="K76" s="1000">
        <v>1</v>
      </c>
      <c r="L76" s="989">
        <v>1</v>
      </c>
      <c r="M76" s="989">
        <v>4</v>
      </c>
      <c r="N76" s="989">
        <v>5</v>
      </c>
      <c r="O76" s="989">
        <v>5</v>
      </c>
      <c r="P76" s="677">
        <v>9</v>
      </c>
      <c r="Q76" s="677">
        <v>2</v>
      </c>
      <c r="R76" s="383">
        <v>3</v>
      </c>
      <c r="T76" s="78"/>
    </row>
    <row r="77" spans="1:20" ht="12" customHeight="1">
      <c r="A77" s="999" t="s">
        <v>311</v>
      </c>
      <c r="B77" s="978">
        <v>0</v>
      </c>
      <c r="C77" s="978">
        <v>0</v>
      </c>
      <c r="D77" s="989">
        <v>1</v>
      </c>
      <c r="E77" s="989">
        <v>1</v>
      </c>
      <c r="F77" s="989">
        <v>2</v>
      </c>
      <c r="G77" s="55">
        <v>5</v>
      </c>
      <c r="H77" s="55">
        <v>3</v>
      </c>
      <c r="I77" s="989">
        <v>2</v>
      </c>
      <c r="J77" s="989">
        <v>2</v>
      </c>
      <c r="K77" s="978" t="s">
        <v>57</v>
      </c>
      <c r="L77" s="989">
        <v>1</v>
      </c>
      <c r="M77" s="989">
        <v>1</v>
      </c>
      <c r="N77" s="978" t="s">
        <v>57</v>
      </c>
      <c r="O77" s="989">
        <v>1</v>
      </c>
      <c r="P77" s="677">
        <v>1</v>
      </c>
      <c r="Q77" s="983" t="s">
        <v>57</v>
      </c>
      <c r="R77" s="383">
        <v>1</v>
      </c>
      <c r="T77" s="375"/>
    </row>
    <row r="78" spans="1:20" ht="12" customHeight="1">
      <c r="A78" s="999" t="s">
        <v>312</v>
      </c>
      <c r="B78" s="978">
        <v>0</v>
      </c>
      <c r="C78" s="978">
        <v>0</v>
      </c>
      <c r="D78" s="978">
        <v>0</v>
      </c>
      <c r="E78" s="978">
        <v>0</v>
      </c>
      <c r="F78" s="978">
        <v>0</v>
      </c>
      <c r="G78" s="978">
        <v>0</v>
      </c>
      <c r="H78" s="978">
        <v>0</v>
      </c>
      <c r="I78" s="989">
        <v>1</v>
      </c>
      <c r="J78" s="978" t="s">
        <v>57</v>
      </c>
      <c r="K78" s="978" t="s">
        <v>57</v>
      </c>
      <c r="L78" s="978" t="s">
        <v>57</v>
      </c>
      <c r="M78" s="978" t="s">
        <v>57</v>
      </c>
      <c r="N78" s="989">
        <v>1</v>
      </c>
      <c r="O78" s="978" t="s">
        <v>57</v>
      </c>
      <c r="P78" s="983" t="s">
        <v>57</v>
      </c>
      <c r="Q78" s="983" t="s">
        <v>57</v>
      </c>
      <c r="R78" s="384" t="s">
        <v>57</v>
      </c>
      <c r="T78" s="375"/>
    </row>
    <row r="79" spans="1:20" ht="12" customHeight="1">
      <c r="A79" s="999" t="s">
        <v>314</v>
      </c>
      <c r="B79" s="978">
        <v>0</v>
      </c>
      <c r="C79" s="978">
        <v>0</v>
      </c>
      <c r="D79" s="978">
        <v>0</v>
      </c>
      <c r="E79" s="978">
        <v>0</v>
      </c>
      <c r="F79" s="978">
        <v>0</v>
      </c>
      <c r="G79" s="55">
        <v>1</v>
      </c>
      <c r="H79" s="55">
        <v>1</v>
      </c>
      <c r="I79" s="978">
        <v>0</v>
      </c>
      <c r="J79" s="978" t="s">
        <v>57</v>
      </c>
      <c r="K79" s="978" t="s">
        <v>57</v>
      </c>
      <c r="L79" s="978" t="s">
        <v>57</v>
      </c>
      <c r="M79" s="978" t="s">
        <v>57</v>
      </c>
      <c r="N79" s="978" t="s">
        <v>57</v>
      </c>
      <c r="O79" s="978" t="s">
        <v>57</v>
      </c>
      <c r="P79" s="983" t="s">
        <v>57</v>
      </c>
      <c r="Q79" s="983" t="s">
        <v>57</v>
      </c>
      <c r="R79" s="384" t="s">
        <v>57</v>
      </c>
      <c r="T79" s="375"/>
    </row>
    <row r="80" spans="1:20" ht="12" customHeight="1">
      <c r="A80" s="999" t="s">
        <v>315</v>
      </c>
      <c r="B80" s="989">
        <v>2</v>
      </c>
      <c r="C80" s="978">
        <v>0</v>
      </c>
      <c r="D80" s="978">
        <v>0</v>
      </c>
      <c r="E80" s="978">
        <v>0</v>
      </c>
      <c r="F80" s="55">
        <v>1</v>
      </c>
      <c r="G80" s="978">
        <v>0</v>
      </c>
      <c r="H80" s="989">
        <v>1</v>
      </c>
      <c r="I80" s="978">
        <v>0</v>
      </c>
      <c r="J80" s="978" t="s">
        <v>57</v>
      </c>
      <c r="K80" s="978" t="s">
        <v>57</v>
      </c>
      <c r="L80" s="989">
        <v>2</v>
      </c>
      <c r="M80" s="978" t="s">
        <v>57</v>
      </c>
      <c r="N80" s="978" t="s">
        <v>57</v>
      </c>
      <c r="O80" s="989">
        <v>1</v>
      </c>
      <c r="P80" s="677">
        <v>1</v>
      </c>
      <c r="Q80" s="983" t="s">
        <v>57</v>
      </c>
      <c r="R80" s="383">
        <v>1</v>
      </c>
      <c r="T80" s="375"/>
    </row>
    <row r="81" spans="1:20" ht="12" customHeight="1">
      <c r="A81" s="999" t="s">
        <v>316</v>
      </c>
      <c r="B81" s="989">
        <v>55</v>
      </c>
      <c r="C81" s="989">
        <v>68</v>
      </c>
      <c r="D81" s="989">
        <v>53</v>
      </c>
      <c r="E81" s="989">
        <v>92</v>
      </c>
      <c r="F81" s="989">
        <v>103</v>
      </c>
      <c r="G81" s="55">
        <v>107</v>
      </c>
      <c r="H81" s="55">
        <v>135</v>
      </c>
      <c r="I81" s="989">
        <v>167</v>
      </c>
      <c r="J81" s="989">
        <v>146</v>
      </c>
      <c r="K81" s="1000">
        <v>193</v>
      </c>
      <c r="L81" s="989">
        <v>183</v>
      </c>
      <c r="M81" s="989">
        <v>139</v>
      </c>
      <c r="N81" s="989">
        <v>145</v>
      </c>
      <c r="O81" s="989">
        <v>182</v>
      </c>
      <c r="P81" s="677">
        <v>163</v>
      </c>
      <c r="Q81" s="677">
        <v>174</v>
      </c>
      <c r="R81" s="383">
        <v>150</v>
      </c>
      <c r="T81" s="78"/>
    </row>
    <row r="82" spans="1:20" ht="12" customHeight="1">
      <c r="A82" s="999" t="s">
        <v>317</v>
      </c>
      <c r="B82" s="989">
        <v>20</v>
      </c>
      <c r="C82" s="989">
        <v>23</v>
      </c>
      <c r="D82" s="989">
        <v>26</v>
      </c>
      <c r="E82" s="989">
        <v>22</v>
      </c>
      <c r="F82" s="989">
        <v>27</v>
      </c>
      <c r="G82" s="55">
        <v>26</v>
      </c>
      <c r="H82" s="989">
        <v>17</v>
      </c>
      <c r="I82" s="989">
        <v>39</v>
      </c>
      <c r="J82" s="989">
        <v>67</v>
      </c>
      <c r="K82" s="1000">
        <v>42</v>
      </c>
      <c r="L82" s="989">
        <v>61</v>
      </c>
      <c r="M82" s="989">
        <v>42</v>
      </c>
      <c r="N82" s="989">
        <v>50</v>
      </c>
      <c r="O82" s="989">
        <v>56</v>
      </c>
      <c r="P82" s="677">
        <v>50</v>
      </c>
      <c r="Q82" s="677">
        <v>61</v>
      </c>
      <c r="R82" s="383">
        <v>45</v>
      </c>
      <c r="T82" s="78"/>
    </row>
    <row r="83" spans="1:20" ht="12" customHeight="1">
      <c r="A83" s="999" t="s">
        <v>318</v>
      </c>
      <c r="B83" s="989">
        <v>560</v>
      </c>
      <c r="C83" s="989">
        <v>650</v>
      </c>
      <c r="D83" s="989">
        <v>678</v>
      </c>
      <c r="E83" s="989">
        <v>1076</v>
      </c>
      <c r="F83" s="989">
        <v>1195</v>
      </c>
      <c r="G83" s="989">
        <v>1599</v>
      </c>
      <c r="H83" s="989">
        <v>2222</v>
      </c>
      <c r="I83" s="989">
        <v>2937</v>
      </c>
      <c r="J83" s="989">
        <v>3328</v>
      </c>
      <c r="K83" s="1000">
        <v>3685</v>
      </c>
      <c r="L83" s="989">
        <v>4207</v>
      </c>
      <c r="M83" s="989">
        <v>4248</v>
      </c>
      <c r="N83" s="989">
        <v>5075</v>
      </c>
      <c r="O83" s="989">
        <v>5888</v>
      </c>
      <c r="P83" s="1001">
        <v>6198</v>
      </c>
      <c r="Q83" s="1001">
        <v>6132</v>
      </c>
      <c r="R83" s="383">
        <v>6373</v>
      </c>
      <c r="T83" s="385"/>
    </row>
    <row r="84" spans="1:20" ht="12" customHeight="1">
      <c r="A84" s="999" t="s">
        <v>319</v>
      </c>
      <c r="B84" s="989">
        <v>16</v>
      </c>
      <c r="C84" s="989">
        <v>21</v>
      </c>
      <c r="D84" s="989">
        <v>20</v>
      </c>
      <c r="E84" s="989">
        <v>5</v>
      </c>
      <c r="F84" s="989">
        <v>10</v>
      </c>
      <c r="G84" s="989">
        <v>12</v>
      </c>
      <c r="H84" s="989">
        <v>15</v>
      </c>
      <c r="I84" s="989">
        <v>10</v>
      </c>
      <c r="J84" s="989">
        <v>25</v>
      </c>
      <c r="K84" s="1000">
        <v>24</v>
      </c>
      <c r="L84" s="989">
        <v>22</v>
      </c>
      <c r="M84" s="989">
        <v>9</v>
      </c>
      <c r="N84" s="989">
        <v>13</v>
      </c>
      <c r="O84" s="989">
        <v>17</v>
      </c>
      <c r="P84" s="677">
        <v>35</v>
      </c>
      <c r="Q84" s="677">
        <v>28</v>
      </c>
      <c r="R84" s="383">
        <v>16</v>
      </c>
      <c r="T84" s="78"/>
    </row>
    <row r="85" spans="1:20" ht="12" customHeight="1">
      <c r="A85" s="999" t="s">
        <v>320</v>
      </c>
      <c r="B85" s="989">
        <v>4</v>
      </c>
      <c r="C85" s="55">
        <v>3</v>
      </c>
      <c r="D85" s="55">
        <v>6</v>
      </c>
      <c r="E85" s="55">
        <v>7</v>
      </c>
      <c r="F85" s="55">
        <v>15</v>
      </c>
      <c r="G85" s="989">
        <v>26</v>
      </c>
      <c r="H85" s="989">
        <v>37</v>
      </c>
      <c r="I85" s="989">
        <v>33</v>
      </c>
      <c r="J85" s="989">
        <v>26</v>
      </c>
      <c r="K85" s="1000">
        <v>32</v>
      </c>
      <c r="L85" s="989">
        <v>33</v>
      </c>
      <c r="M85" s="989">
        <v>55</v>
      </c>
      <c r="N85" s="989">
        <v>86</v>
      </c>
      <c r="O85" s="989">
        <v>113</v>
      </c>
      <c r="P85" s="677">
        <v>80</v>
      </c>
      <c r="Q85" s="677">
        <v>83</v>
      </c>
      <c r="R85" s="383">
        <v>46</v>
      </c>
      <c r="T85" s="78"/>
    </row>
    <row r="86" spans="1:20" ht="12" customHeight="1">
      <c r="A86" s="999" t="s">
        <v>321</v>
      </c>
      <c r="B86" s="978">
        <v>0</v>
      </c>
      <c r="C86" s="55">
        <v>1</v>
      </c>
      <c r="D86" s="978">
        <v>0</v>
      </c>
      <c r="E86" s="978">
        <v>0</v>
      </c>
      <c r="F86" s="978">
        <v>0</v>
      </c>
      <c r="G86" s="978">
        <v>0</v>
      </c>
      <c r="H86" s="978">
        <v>0</v>
      </c>
      <c r="I86" s="978">
        <v>0</v>
      </c>
      <c r="J86" s="989">
        <v>1</v>
      </c>
      <c r="K86" s="978" t="s">
        <v>57</v>
      </c>
      <c r="L86" s="989">
        <v>1</v>
      </c>
      <c r="M86" s="978" t="s">
        <v>57</v>
      </c>
      <c r="N86" s="978" t="s">
        <v>57</v>
      </c>
      <c r="O86" s="989">
        <v>1</v>
      </c>
      <c r="P86" s="677">
        <v>3</v>
      </c>
      <c r="Q86" s="983" t="s">
        <v>57</v>
      </c>
      <c r="R86" s="384" t="s">
        <v>57</v>
      </c>
      <c r="T86" s="375"/>
    </row>
    <row r="87" spans="1:20" ht="12" customHeight="1">
      <c r="A87" s="999" t="s">
        <v>322</v>
      </c>
      <c r="B87" s="989">
        <v>174</v>
      </c>
      <c r="C87" s="989">
        <v>174</v>
      </c>
      <c r="D87" s="989">
        <v>180</v>
      </c>
      <c r="E87" s="989">
        <v>259</v>
      </c>
      <c r="F87" s="989">
        <v>313</v>
      </c>
      <c r="G87" s="55">
        <v>329</v>
      </c>
      <c r="H87" s="55">
        <v>435</v>
      </c>
      <c r="I87" s="989">
        <v>486</v>
      </c>
      <c r="J87" s="989">
        <v>523</v>
      </c>
      <c r="K87" s="1000">
        <v>570</v>
      </c>
      <c r="L87" s="989">
        <v>611</v>
      </c>
      <c r="M87" s="989">
        <v>628</v>
      </c>
      <c r="N87" s="989">
        <v>754</v>
      </c>
      <c r="O87" s="989">
        <v>930</v>
      </c>
      <c r="P87" s="677">
        <v>934</v>
      </c>
      <c r="Q87" s="677">
        <v>913</v>
      </c>
      <c r="R87" s="383">
        <v>887</v>
      </c>
      <c r="T87" s="78"/>
    </row>
    <row r="88" spans="1:20" ht="12" customHeight="1">
      <c r="A88" s="999" t="s">
        <v>323</v>
      </c>
      <c r="B88" s="978">
        <v>0</v>
      </c>
      <c r="C88" s="989">
        <v>5</v>
      </c>
      <c r="D88" s="989">
        <v>11</v>
      </c>
      <c r="E88" s="989">
        <v>11</v>
      </c>
      <c r="F88" s="989">
        <v>14</v>
      </c>
      <c r="G88" s="55">
        <v>19</v>
      </c>
      <c r="H88" s="55">
        <v>14</v>
      </c>
      <c r="I88" s="989">
        <v>9</v>
      </c>
      <c r="J88" s="989">
        <v>15</v>
      </c>
      <c r="K88" s="1000">
        <v>12</v>
      </c>
      <c r="L88" s="989">
        <v>9</v>
      </c>
      <c r="M88" s="989">
        <v>10</v>
      </c>
      <c r="N88" s="989">
        <v>5</v>
      </c>
      <c r="O88" s="989">
        <v>3</v>
      </c>
      <c r="P88" s="677">
        <v>8</v>
      </c>
      <c r="Q88" s="677">
        <v>4</v>
      </c>
      <c r="R88" s="383">
        <v>3</v>
      </c>
      <c r="T88" s="78"/>
    </row>
    <row r="89" spans="1:20" ht="12" customHeight="1">
      <c r="A89" s="999" t="s">
        <v>324</v>
      </c>
      <c r="B89" s="989">
        <v>1218</v>
      </c>
      <c r="C89" s="989">
        <v>1322</v>
      </c>
      <c r="D89" s="989">
        <v>1426</v>
      </c>
      <c r="E89" s="989">
        <v>1828</v>
      </c>
      <c r="F89" s="989">
        <v>2054</v>
      </c>
      <c r="G89" s="55">
        <v>2432</v>
      </c>
      <c r="H89" s="989">
        <v>2948</v>
      </c>
      <c r="I89" s="989">
        <v>3561</v>
      </c>
      <c r="J89" s="989">
        <v>3839</v>
      </c>
      <c r="K89" s="1000">
        <v>3820</v>
      </c>
      <c r="L89" s="989">
        <v>4304</v>
      </c>
      <c r="M89" s="989">
        <v>4168</v>
      </c>
      <c r="N89" s="989">
        <v>4630</v>
      </c>
      <c r="O89" s="989">
        <v>5011</v>
      </c>
      <c r="P89" s="1001">
        <v>4822</v>
      </c>
      <c r="Q89" s="1001">
        <v>4510</v>
      </c>
      <c r="R89" s="383">
        <v>4619</v>
      </c>
      <c r="T89" s="385"/>
    </row>
    <row r="90" spans="1:20" ht="12" customHeight="1">
      <c r="A90" s="999" t="s">
        <v>325</v>
      </c>
      <c r="B90" s="989">
        <v>1791</v>
      </c>
      <c r="C90" s="989">
        <v>1890</v>
      </c>
      <c r="D90" s="989">
        <v>1842</v>
      </c>
      <c r="E90" s="989">
        <v>2150</v>
      </c>
      <c r="F90" s="989">
        <v>2322</v>
      </c>
      <c r="G90" s="55">
        <v>2458</v>
      </c>
      <c r="H90" s="989">
        <v>2834</v>
      </c>
      <c r="I90" s="989">
        <v>3043</v>
      </c>
      <c r="J90" s="989">
        <v>3060</v>
      </c>
      <c r="K90" s="1000">
        <v>3158</v>
      </c>
      <c r="L90" s="989">
        <v>3209</v>
      </c>
      <c r="M90" s="989">
        <v>3247</v>
      </c>
      <c r="N90" s="989">
        <v>3718</v>
      </c>
      <c r="O90" s="989">
        <v>3913</v>
      </c>
      <c r="P90" s="1001">
        <v>3582</v>
      </c>
      <c r="Q90" s="1001">
        <v>3339</v>
      </c>
      <c r="R90" s="383">
        <v>3007</v>
      </c>
      <c r="T90" s="385"/>
    </row>
    <row r="91" spans="1:20" ht="12" customHeight="1">
      <c r="A91" s="999" t="s">
        <v>326</v>
      </c>
      <c r="B91" s="989">
        <v>1</v>
      </c>
      <c r="C91" s="55">
        <v>2</v>
      </c>
      <c r="D91" s="55">
        <v>4</v>
      </c>
      <c r="E91" s="55">
        <v>4</v>
      </c>
      <c r="F91" s="55">
        <v>2</v>
      </c>
      <c r="G91" s="989">
        <v>2</v>
      </c>
      <c r="H91" s="989">
        <v>4</v>
      </c>
      <c r="I91" s="989">
        <v>4</v>
      </c>
      <c r="J91" s="989">
        <v>9</v>
      </c>
      <c r="K91" s="1000">
        <v>5</v>
      </c>
      <c r="L91" s="989">
        <v>8</v>
      </c>
      <c r="M91" s="989">
        <v>5</v>
      </c>
      <c r="N91" s="989">
        <v>5</v>
      </c>
      <c r="O91" s="989">
        <v>10</v>
      </c>
      <c r="P91" s="677">
        <v>3</v>
      </c>
      <c r="Q91" s="677">
        <v>2</v>
      </c>
      <c r="R91" s="383">
        <v>2</v>
      </c>
      <c r="T91" s="78"/>
    </row>
    <row r="92" spans="1:20" ht="12" customHeight="1">
      <c r="A92" s="999" t="s">
        <v>327</v>
      </c>
      <c r="B92" s="989">
        <v>36658</v>
      </c>
      <c r="C92" s="989">
        <v>35847</v>
      </c>
      <c r="D92" s="989">
        <v>37879</v>
      </c>
      <c r="E92" s="989">
        <v>44893</v>
      </c>
      <c r="F92" s="989">
        <v>47674</v>
      </c>
      <c r="G92" s="55">
        <v>51609</v>
      </c>
      <c r="H92" s="55">
        <v>53359</v>
      </c>
      <c r="I92" s="989">
        <v>56639</v>
      </c>
      <c r="J92" s="989">
        <v>54487</v>
      </c>
      <c r="K92" s="1000">
        <v>53044</v>
      </c>
      <c r="L92" s="989">
        <v>51741</v>
      </c>
      <c r="M92" s="989">
        <v>50012</v>
      </c>
      <c r="N92" s="989">
        <v>53172</v>
      </c>
      <c r="O92" s="989">
        <v>55899</v>
      </c>
      <c r="P92" s="1001">
        <v>49668</v>
      </c>
      <c r="Q92" s="1001">
        <v>46937</v>
      </c>
      <c r="R92" s="383">
        <v>40055</v>
      </c>
      <c r="T92" s="385"/>
    </row>
    <row r="93" spans="1:20" ht="12" customHeight="1">
      <c r="A93" s="999" t="s">
        <v>328</v>
      </c>
      <c r="B93" s="978">
        <v>0</v>
      </c>
      <c r="C93" s="989">
        <v>5</v>
      </c>
      <c r="D93" s="989">
        <v>0</v>
      </c>
      <c r="E93" s="989">
        <v>1</v>
      </c>
      <c r="F93" s="989">
        <v>4</v>
      </c>
      <c r="G93" s="55">
        <v>5</v>
      </c>
      <c r="H93" s="55">
        <v>8</v>
      </c>
      <c r="I93" s="989">
        <v>4</v>
      </c>
      <c r="J93" s="989">
        <v>10</v>
      </c>
      <c r="K93" s="1000">
        <v>7</v>
      </c>
      <c r="L93" s="989">
        <v>7</v>
      </c>
      <c r="M93" s="989">
        <v>14</v>
      </c>
      <c r="N93" s="989">
        <v>8</v>
      </c>
      <c r="O93" s="989">
        <v>33</v>
      </c>
      <c r="P93" s="677">
        <v>11</v>
      </c>
      <c r="Q93" s="677">
        <v>7</v>
      </c>
      <c r="R93" s="383">
        <v>6</v>
      </c>
      <c r="T93" s="78"/>
    </row>
    <row r="94" spans="1:20" ht="12" customHeight="1">
      <c r="A94" s="999" t="s">
        <v>329</v>
      </c>
      <c r="B94" s="55">
        <v>1</v>
      </c>
      <c r="C94" s="55">
        <v>1</v>
      </c>
      <c r="D94" s="55">
        <v>1</v>
      </c>
      <c r="E94" s="978">
        <v>0</v>
      </c>
      <c r="F94" s="55">
        <v>4</v>
      </c>
      <c r="G94" s="55">
        <v>5</v>
      </c>
      <c r="H94" s="989">
        <v>3</v>
      </c>
      <c r="I94" s="989">
        <v>8</v>
      </c>
      <c r="J94" s="989">
        <v>9</v>
      </c>
      <c r="K94" s="1000">
        <v>7</v>
      </c>
      <c r="L94" s="989">
        <v>11</v>
      </c>
      <c r="M94" s="989">
        <v>16</v>
      </c>
      <c r="N94" s="989">
        <v>19</v>
      </c>
      <c r="O94" s="989">
        <v>15</v>
      </c>
      <c r="P94" s="677">
        <v>11</v>
      </c>
      <c r="Q94" s="677">
        <v>9</v>
      </c>
      <c r="R94" s="383">
        <v>7</v>
      </c>
      <c r="T94" s="78"/>
    </row>
    <row r="95" spans="1:20" ht="12" customHeight="1">
      <c r="A95" s="999" t="s">
        <v>330</v>
      </c>
      <c r="B95" s="989">
        <v>3</v>
      </c>
      <c r="C95" s="978">
        <v>0</v>
      </c>
      <c r="D95" s="989">
        <v>2</v>
      </c>
      <c r="E95" s="989">
        <v>1</v>
      </c>
      <c r="F95" s="989" t="s">
        <v>57</v>
      </c>
      <c r="G95" s="55">
        <v>1</v>
      </c>
      <c r="H95" s="55">
        <v>2</v>
      </c>
      <c r="I95" s="989">
        <v>3</v>
      </c>
      <c r="J95" s="989">
        <v>5</v>
      </c>
      <c r="K95" s="1000">
        <v>2</v>
      </c>
      <c r="L95" s="989">
        <v>2</v>
      </c>
      <c r="M95" s="989">
        <v>2</v>
      </c>
      <c r="N95" s="989">
        <v>10</v>
      </c>
      <c r="O95" s="989">
        <v>5</v>
      </c>
      <c r="P95" s="677">
        <v>13</v>
      </c>
      <c r="Q95" s="677">
        <v>4</v>
      </c>
      <c r="R95" s="383">
        <v>7</v>
      </c>
      <c r="T95" s="78"/>
    </row>
    <row r="96" spans="1:20" ht="12" customHeight="1">
      <c r="A96" s="999" t="s">
        <v>331</v>
      </c>
      <c r="B96" s="989">
        <v>1</v>
      </c>
      <c r="C96" s="989">
        <v>2</v>
      </c>
      <c r="D96" s="989">
        <v>6</v>
      </c>
      <c r="E96" s="989">
        <v>4</v>
      </c>
      <c r="F96" s="989">
        <v>1</v>
      </c>
      <c r="G96" s="989">
        <v>2</v>
      </c>
      <c r="H96" s="989">
        <v>2</v>
      </c>
      <c r="I96" s="989">
        <v>7</v>
      </c>
      <c r="J96" s="989">
        <v>2</v>
      </c>
      <c r="K96" s="1000">
        <v>5</v>
      </c>
      <c r="L96" s="989">
        <v>5</v>
      </c>
      <c r="M96" s="989">
        <v>9</v>
      </c>
      <c r="N96" s="989">
        <v>12</v>
      </c>
      <c r="O96" s="989">
        <v>26</v>
      </c>
      <c r="P96" s="677">
        <v>16</v>
      </c>
      <c r="Q96" s="677">
        <v>22</v>
      </c>
      <c r="R96" s="383">
        <v>18</v>
      </c>
      <c r="T96" s="78"/>
    </row>
    <row r="97" spans="1:20" ht="12" customHeight="1">
      <c r="A97" s="370" t="s">
        <v>453</v>
      </c>
      <c r="B97" s="978">
        <v>0</v>
      </c>
      <c r="C97" s="978">
        <v>0</v>
      </c>
      <c r="D97" s="978">
        <v>0</v>
      </c>
      <c r="E97" s="978">
        <v>0</v>
      </c>
      <c r="F97" s="989">
        <v>1</v>
      </c>
      <c r="G97" s="989">
        <v>1</v>
      </c>
      <c r="H97" s="978">
        <v>0</v>
      </c>
      <c r="I97" s="978">
        <v>0</v>
      </c>
      <c r="J97" s="978" t="s">
        <v>57</v>
      </c>
      <c r="K97" s="978" t="s">
        <v>57</v>
      </c>
      <c r="L97" s="978" t="s">
        <v>57</v>
      </c>
      <c r="M97" s="978" t="s">
        <v>57</v>
      </c>
      <c r="N97" s="978" t="s">
        <v>57</v>
      </c>
      <c r="O97" s="978" t="s">
        <v>57</v>
      </c>
      <c r="P97" s="983" t="s">
        <v>57</v>
      </c>
      <c r="Q97" s="983" t="s">
        <v>57</v>
      </c>
      <c r="R97" s="384" t="s">
        <v>57</v>
      </c>
      <c r="T97" s="375"/>
    </row>
    <row r="98" spans="1:20" ht="12" customHeight="1">
      <c r="A98" s="370" t="s">
        <v>333</v>
      </c>
      <c r="B98" s="989">
        <v>6882</v>
      </c>
      <c r="C98" s="989">
        <v>8410</v>
      </c>
      <c r="D98" s="989">
        <v>9401</v>
      </c>
      <c r="E98" s="989">
        <v>11811</v>
      </c>
      <c r="F98" s="989">
        <v>12858</v>
      </c>
      <c r="G98" s="989">
        <v>13956</v>
      </c>
      <c r="H98" s="989">
        <v>15058</v>
      </c>
      <c r="I98" s="989">
        <v>17815</v>
      </c>
      <c r="J98" s="989">
        <v>19615</v>
      </c>
      <c r="K98" s="1000">
        <v>21867</v>
      </c>
      <c r="L98" s="989">
        <v>22689</v>
      </c>
      <c r="M98" s="989">
        <v>22054</v>
      </c>
      <c r="N98" s="989">
        <v>22427</v>
      </c>
      <c r="O98" s="989">
        <v>24218</v>
      </c>
      <c r="P98" s="1001">
        <v>23489</v>
      </c>
      <c r="Q98" s="1001">
        <v>23014</v>
      </c>
      <c r="R98" s="383">
        <v>23148</v>
      </c>
      <c r="T98" s="385"/>
    </row>
    <row r="99" spans="1:20" ht="12" customHeight="1">
      <c r="A99" s="984" t="s">
        <v>454</v>
      </c>
      <c r="B99" s="989"/>
      <c r="C99" s="989"/>
      <c r="D99" s="989"/>
      <c r="E99" s="989"/>
      <c r="F99" s="989"/>
      <c r="G99" s="989"/>
      <c r="H99" s="989"/>
      <c r="I99" s="989"/>
      <c r="J99" s="989"/>
      <c r="K99" s="1000"/>
      <c r="L99" s="989"/>
      <c r="M99" s="989"/>
      <c r="N99" s="989"/>
      <c r="O99" s="989"/>
      <c r="P99" s="677">
        <v>1</v>
      </c>
      <c r="Q99" s="983" t="s">
        <v>57</v>
      </c>
      <c r="R99" s="384" t="s">
        <v>57</v>
      </c>
      <c r="T99" s="375"/>
    </row>
    <row r="100" spans="1:20" ht="12" customHeight="1">
      <c r="A100" s="999" t="s">
        <v>335</v>
      </c>
      <c r="B100" s="989">
        <v>7</v>
      </c>
      <c r="C100" s="989">
        <v>12</v>
      </c>
      <c r="D100" s="989">
        <v>12</v>
      </c>
      <c r="E100" s="989">
        <v>17</v>
      </c>
      <c r="F100" s="989">
        <v>23</v>
      </c>
      <c r="G100" s="55">
        <v>26</v>
      </c>
      <c r="H100" s="989">
        <v>72</v>
      </c>
      <c r="I100" s="989">
        <v>97</v>
      </c>
      <c r="J100" s="989">
        <v>78</v>
      </c>
      <c r="K100" s="1000">
        <v>54</v>
      </c>
      <c r="L100" s="989">
        <v>48</v>
      </c>
      <c r="M100" s="989">
        <v>27</v>
      </c>
      <c r="N100" s="989">
        <v>44</v>
      </c>
      <c r="O100" s="989">
        <v>38</v>
      </c>
      <c r="P100" s="677">
        <v>24</v>
      </c>
      <c r="Q100" s="677">
        <v>17</v>
      </c>
      <c r="R100" s="383">
        <v>21</v>
      </c>
      <c r="T100" s="78"/>
    </row>
    <row r="101" spans="1:20" ht="12" customHeight="1">
      <c r="A101" s="999" t="s">
        <v>336</v>
      </c>
      <c r="B101" s="978">
        <v>0</v>
      </c>
      <c r="C101" s="989">
        <v>1</v>
      </c>
      <c r="D101" s="978">
        <v>0</v>
      </c>
      <c r="E101" s="978">
        <v>0</v>
      </c>
      <c r="F101" s="978">
        <v>0</v>
      </c>
      <c r="G101" s="978">
        <v>0</v>
      </c>
      <c r="H101" s="978">
        <v>0</v>
      </c>
      <c r="I101" s="978">
        <v>0</v>
      </c>
      <c r="J101" s="978" t="s">
        <v>57</v>
      </c>
      <c r="K101" s="978" t="s">
        <v>57</v>
      </c>
      <c r="L101" s="978" t="s">
        <v>57</v>
      </c>
      <c r="M101" s="978" t="s">
        <v>57</v>
      </c>
      <c r="N101" s="978" t="s">
        <v>57</v>
      </c>
      <c r="O101" s="989">
        <v>1</v>
      </c>
      <c r="P101" s="983" t="s">
        <v>57</v>
      </c>
      <c r="Q101" s="677">
        <v>1</v>
      </c>
      <c r="R101" s="383">
        <v>6</v>
      </c>
      <c r="T101" s="78"/>
    </row>
    <row r="102" spans="1:20" ht="12" customHeight="1">
      <c r="A102" s="999" t="s">
        <v>455</v>
      </c>
      <c r="B102" s="978"/>
      <c r="C102" s="989"/>
      <c r="D102" s="978"/>
      <c r="E102" s="978"/>
      <c r="F102" s="978"/>
      <c r="G102" s="978"/>
      <c r="H102" s="978"/>
      <c r="I102" s="978"/>
      <c r="J102" s="978"/>
      <c r="K102" s="978" t="s">
        <v>57</v>
      </c>
      <c r="L102" s="978" t="s">
        <v>57</v>
      </c>
      <c r="M102" s="978" t="s">
        <v>57</v>
      </c>
      <c r="N102" s="978" t="s">
        <v>57</v>
      </c>
      <c r="O102" s="989">
        <v>1</v>
      </c>
      <c r="P102" s="983" t="s">
        <v>57</v>
      </c>
      <c r="Q102" s="677">
        <v>2</v>
      </c>
      <c r="R102" s="384" t="s">
        <v>57</v>
      </c>
      <c r="T102" s="78"/>
    </row>
    <row r="103" spans="1:20" ht="12" customHeight="1">
      <c r="A103" s="999" t="s">
        <v>338</v>
      </c>
      <c r="B103" s="989">
        <v>2</v>
      </c>
      <c r="C103" s="989">
        <v>2</v>
      </c>
      <c r="D103" s="989">
        <v>4</v>
      </c>
      <c r="E103" s="989">
        <v>5</v>
      </c>
      <c r="F103" s="989">
        <v>3</v>
      </c>
      <c r="G103" s="989">
        <v>5</v>
      </c>
      <c r="H103" s="989">
        <v>4</v>
      </c>
      <c r="I103" s="989">
        <v>6</v>
      </c>
      <c r="J103" s="989">
        <v>9</v>
      </c>
      <c r="K103" s="1000">
        <v>8</v>
      </c>
      <c r="L103" s="989">
        <v>7</v>
      </c>
      <c r="M103" s="989">
        <v>8</v>
      </c>
      <c r="N103" s="989">
        <v>12</v>
      </c>
      <c r="O103" s="989">
        <v>16</v>
      </c>
      <c r="P103" s="677">
        <v>20</v>
      </c>
      <c r="Q103" s="677">
        <v>17</v>
      </c>
      <c r="R103" s="383">
        <v>20</v>
      </c>
      <c r="T103" s="78"/>
    </row>
    <row r="104" spans="1:20" ht="12" customHeight="1">
      <c r="A104" s="999" t="s">
        <v>339</v>
      </c>
      <c r="B104" s="989">
        <v>2</v>
      </c>
      <c r="C104" s="989">
        <v>5</v>
      </c>
      <c r="D104" s="989">
        <v>4</v>
      </c>
      <c r="E104" s="989">
        <v>5</v>
      </c>
      <c r="F104" s="989">
        <v>8</v>
      </c>
      <c r="G104" s="989">
        <v>21</v>
      </c>
      <c r="H104" s="989">
        <v>8</v>
      </c>
      <c r="I104" s="989">
        <v>10</v>
      </c>
      <c r="J104" s="989">
        <v>14</v>
      </c>
      <c r="K104" s="1000">
        <v>19</v>
      </c>
      <c r="L104" s="989">
        <v>13</v>
      </c>
      <c r="M104" s="989">
        <v>9</v>
      </c>
      <c r="N104" s="989">
        <v>25</v>
      </c>
      <c r="O104" s="989">
        <v>9</v>
      </c>
      <c r="P104" s="677">
        <v>17</v>
      </c>
      <c r="Q104" s="677">
        <v>16</v>
      </c>
      <c r="R104" s="383">
        <v>14</v>
      </c>
      <c r="T104" s="78"/>
    </row>
    <row r="105" spans="1:20" ht="12" customHeight="1">
      <c r="A105" s="999" t="s">
        <v>343</v>
      </c>
      <c r="B105" s="989">
        <v>14</v>
      </c>
      <c r="C105" s="989">
        <v>15</v>
      </c>
      <c r="D105" s="989">
        <v>20</v>
      </c>
      <c r="E105" s="989">
        <v>18</v>
      </c>
      <c r="F105" s="989">
        <v>15</v>
      </c>
      <c r="G105" s="989">
        <v>16</v>
      </c>
      <c r="H105" s="989">
        <v>22</v>
      </c>
      <c r="I105" s="989">
        <v>36</v>
      </c>
      <c r="J105" s="989">
        <v>37</v>
      </c>
      <c r="K105" s="1000">
        <v>27</v>
      </c>
      <c r="L105" s="989">
        <v>30</v>
      </c>
      <c r="M105" s="989">
        <v>36</v>
      </c>
      <c r="N105" s="989">
        <v>28</v>
      </c>
      <c r="O105" s="989">
        <v>36</v>
      </c>
      <c r="P105" s="677">
        <v>31</v>
      </c>
      <c r="Q105" s="677">
        <v>29</v>
      </c>
      <c r="R105" s="383">
        <v>27</v>
      </c>
      <c r="T105" s="78"/>
    </row>
    <row r="106" spans="1:20" ht="12" customHeight="1">
      <c r="A106" s="999" t="s">
        <v>344</v>
      </c>
      <c r="B106" s="989">
        <v>9</v>
      </c>
      <c r="C106" s="989">
        <v>13</v>
      </c>
      <c r="D106" s="989">
        <v>4</v>
      </c>
      <c r="E106" s="989">
        <v>7</v>
      </c>
      <c r="F106" s="989">
        <v>10</v>
      </c>
      <c r="G106" s="989">
        <v>3</v>
      </c>
      <c r="H106" s="989">
        <v>7</v>
      </c>
      <c r="I106" s="989">
        <v>7</v>
      </c>
      <c r="J106" s="989">
        <v>10</v>
      </c>
      <c r="K106" s="1000">
        <v>20</v>
      </c>
      <c r="L106" s="989">
        <v>22</v>
      </c>
      <c r="M106" s="989">
        <v>18</v>
      </c>
      <c r="N106" s="989">
        <v>20</v>
      </c>
      <c r="O106" s="989">
        <v>17</v>
      </c>
      <c r="P106" s="677">
        <v>27</v>
      </c>
      <c r="Q106" s="677">
        <v>71</v>
      </c>
      <c r="R106" s="383">
        <v>173</v>
      </c>
      <c r="T106" s="78"/>
    </row>
    <row r="107" spans="1:20" ht="12" customHeight="1">
      <c r="A107" s="999" t="s">
        <v>345</v>
      </c>
      <c r="B107" s="989">
        <v>58</v>
      </c>
      <c r="C107" s="989">
        <v>40</v>
      </c>
      <c r="D107" s="989">
        <v>55</v>
      </c>
      <c r="E107" s="989">
        <v>50</v>
      </c>
      <c r="F107" s="989">
        <v>41</v>
      </c>
      <c r="G107" s="989">
        <v>51</v>
      </c>
      <c r="H107" s="989">
        <v>56</v>
      </c>
      <c r="I107" s="989">
        <v>60</v>
      </c>
      <c r="J107" s="989">
        <v>63</v>
      </c>
      <c r="K107" s="1000">
        <v>62</v>
      </c>
      <c r="L107" s="989">
        <v>64</v>
      </c>
      <c r="M107" s="989">
        <v>63</v>
      </c>
      <c r="N107" s="989">
        <v>58</v>
      </c>
      <c r="O107" s="989">
        <v>92</v>
      </c>
      <c r="P107" s="677">
        <v>77</v>
      </c>
      <c r="Q107" s="677">
        <v>67</v>
      </c>
      <c r="R107" s="383">
        <v>86</v>
      </c>
      <c r="T107" s="78"/>
    </row>
    <row r="108" spans="1:20" ht="12" customHeight="1">
      <c r="A108" s="999" t="s">
        <v>456</v>
      </c>
      <c r="B108" s="978">
        <v>0</v>
      </c>
      <c r="C108" s="978">
        <v>0</v>
      </c>
      <c r="D108" s="978">
        <v>0</v>
      </c>
      <c r="E108" s="978">
        <v>0</v>
      </c>
      <c r="F108" s="978">
        <v>0</v>
      </c>
      <c r="G108" s="978">
        <v>0</v>
      </c>
      <c r="H108" s="978">
        <v>0</v>
      </c>
      <c r="I108" s="978">
        <v>0</v>
      </c>
      <c r="J108" s="989">
        <v>1</v>
      </c>
      <c r="K108" s="978" t="s">
        <v>57</v>
      </c>
      <c r="L108" s="978" t="s">
        <v>57</v>
      </c>
      <c r="M108" s="989">
        <v>1</v>
      </c>
      <c r="N108" s="978" t="s">
        <v>57</v>
      </c>
      <c r="O108" s="989">
        <v>1</v>
      </c>
      <c r="P108" s="983" t="s">
        <v>57</v>
      </c>
      <c r="Q108" s="983" t="s">
        <v>57</v>
      </c>
      <c r="R108" s="384" t="s">
        <v>57</v>
      </c>
      <c r="T108" s="375"/>
    </row>
    <row r="109" spans="1:20" ht="12" customHeight="1">
      <c r="A109" s="999" t="s">
        <v>347</v>
      </c>
      <c r="B109" s="978">
        <v>0</v>
      </c>
      <c r="C109" s="978">
        <v>0</v>
      </c>
      <c r="D109" s="978">
        <v>0</v>
      </c>
      <c r="E109" s="978">
        <v>0</v>
      </c>
      <c r="F109" s="978">
        <v>0</v>
      </c>
      <c r="G109" s="978">
        <v>0</v>
      </c>
      <c r="H109" s="978">
        <v>0</v>
      </c>
      <c r="I109" s="978">
        <v>0</v>
      </c>
      <c r="J109" s="989">
        <v>1</v>
      </c>
      <c r="K109" s="978" t="s">
        <v>57</v>
      </c>
      <c r="L109" s="978" t="s">
        <v>57</v>
      </c>
      <c r="M109" s="978" t="s">
        <v>57</v>
      </c>
      <c r="N109" s="978" t="s">
        <v>57</v>
      </c>
      <c r="O109" s="978" t="s">
        <v>57</v>
      </c>
      <c r="P109" s="983" t="s">
        <v>57</v>
      </c>
      <c r="Q109" s="983" t="s">
        <v>57</v>
      </c>
      <c r="R109" s="384" t="s">
        <v>57</v>
      </c>
      <c r="T109" s="375"/>
    </row>
    <row r="110" spans="1:20" ht="12" customHeight="1">
      <c r="A110" s="999" t="s">
        <v>348</v>
      </c>
      <c r="B110" s="989">
        <v>154</v>
      </c>
      <c r="C110" s="989">
        <v>179</v>
      </c>
      <c r="D110" s="989">
        <v>173</v>
      </c>
      <c r="E110" s="989">
        <v>230</v>
      </c>
      <c r="F110" s="989">
        <v>175</v>
      </c>
      <c r="G110" s="989">
        <v>199</v>
      </c>
      <c r="H110" s="55">
        <v>247</v>
      </c>
      <c r="I110" s="989">
        <v>242</v>
      </c>
      <c r="J110" s="989">
        <v>266</v>
      </c>
      <c r="K110" s="1000">
        <v>301</v>
      </c>
      <c r="L110" s="989">
        <v>270</v>
      </c>
      <c r="M110" s="989">
        <v>239</v>
      </c>
      <c r="N110" s="989">
        <v>296</v>
      </c>
      <c r="O110" s="989">
        <v>310</v>
      </c>
      <c r="P110" s="677">
        <v>295</v>
      </c>
      <c r="Q110" s="677">
        <v>265</v>
      </c>
      <c r="R110" s="383">
        <v>217</v>
      </c>
      <c r="T110" s="78"/>
    </row>
    <row r="111" spans="1:20" ht="12" customHeight="1">
      <c r="A111" s="999" t="s">
        <v>457</v>
      </c>
      <c r="B111" s="989"/>
      <c r="C111" s="989"/>
      <c r="D111" s="989"/>
      <c r="E111" s="989"/>
      <c r="F111" s="989"/>
      <c r="G111" s="989">
        <v>0</v>
      </c>
      <c r="H111" s="55">
        <v>0</v>
      </c>
      <c r="I111" s="989">
        <v>0</v>
      </c>
      <c r="J111" s="978" t="s">
        <v>57</v>
      </c>
      <c r="K111" s="989">
        <v>1</v>
      </c>
      <c r="L111" s="978" t="s">
        <v>57</v>
      </c>
      <c r="M111" s="978" t="s">
        <v>57</v>
      </c>
      <c r="N111" s="989">
        <v>1</v>
      </c>
      <c r="O111" s="978" t="s">
        <v>57</v>
      </c>
      <c r="P111" s="983" t="s">
        <v>57</v>
      </c>
      <c r="Q111" s="983" t="s">
        <v>57</v>
      </c>
      <c r="R111" s="384" t="s">
        <v>57</v>
      </c>
      <c r="T111" s="375"/>
    </row>
    <row r="112" spans="1:20" ht="12" customHeight="1">
      <c r="A112" s="999" t="s">
        <v>350</v>
      </c>
      <c r="B112" s="989">
        <v>1</v>
      </c>
      <c r="C112" s="989">
        <v>2</v>
      </c>
      <c r="D112" s="989">
        <v>7</v>
      </c>
      <c r="E112" s="989">
        <v>3</v>
      </c>
      <c r="F112" s="989">
        <v>4</v>
      </c>
      <c r="G112" s="55">
        <v>2</v>
      </c>
      <c r="H112" s="989">
        <v>9</v>
      </c>
      <c r="I112" s="989">
        <v>8</v>
      </c>
      <c r="J112" s="989">
        <v>17</v>
      </c>
      <c r="K112" s="1000">
        <v>13</v>
      </c>
      <c r="L112" s="989">
        <v>14</v>
      </c>
      <c r="M112" s="989">
        <v>7</v>
      </c>
      <c r="N112" s="989">
        <v>20</v>
      </c>
      <c r="O112" s="989">
        <v>17</v>
      </c>
      <c r="P112" s="677">
        <v>24</v>
      </c>
      <c r="Q112" s="677">
        <v>38</v>
      </c>
      <c r="R112" s="383">
        <v>37</v>
      </c>
      <c r="T112" s="78"/>
    </row>
    <row r="113" spans="1:20" ht="12" customHeight="1">
      <c r="A113" s="999" t="s">
        <v>352</v>
      </c>
      <c r="B113" s="978">
        <v>0</v>
      </c>
      <c r="C113" s="989">
        <v>1</v>
      </c>
      <c r="D113" s="978">
        <v>0</v>
      </c>
      <c r="E113" s="978">
        <v>0</v>
      </c>
      <c r="F113" s="978">
        <v>0</v>
      </c>
      <c r="G113" s="978">
        <v>0</v>
      </c>
      <c r="H113" s="978">
        <v>0</v>
      </c>
      <c r="I113" s="978">
        <v>0</v>
      </c>
      <c r="J113" s="978" t="s">
        <v>57</v>
      </c>
      <c r="K113" s="1000">
        <v>1</v>
      </c>
      <c r="L113" s="989">
        <v>1</v>
      </c>
      <c r="M113" s="989">
        <v>2</v>
      </c>
      <c r="N113" s="989">
        <v>1</v>
      </c>
      <c r="O113" s="989">
        <v>2</v>
      </c>
      <c r="P113" s="677">
        <v>1</v>
      </c>
      <c r="Q113" s="677">
        <v>3</v>
      </c>
      <c r="R113" s="383">
        <v>1</v>
      </c>
      <c r="T113" s="78"/>
    </row>
    <row r="114" spans="1:20" ht="12" customHeight="1">
      <c r="A114" s="999" t="s">
        <v>353</v>
      </c>
      <c r="B114" s="989">
        <v>89</v>
      </c>
      <c r="C114" s="989">
        <v>78</v>
      </c>
      <c r="D114" s="989">
        <v>82</v>
      </c>
      <c r="E114" s="989">
        <v>105</v>
      </c>
      <c r="F114" s="989">
        <v>116</v>
      </c>
      <c r="G114" s="989">
        <v>138</v>
      </c>
      <c r="H114" s="989">
        <v>190</v>
      </c>
      <c r="I114" s="989">
        <v>227</v>
      </c>
      <c r="J114" s="989">
        <v>215</v>
      </c>
      <c r="K114" s="1000">
        <v>246</v>
      </c>
      <c r="L114" s="989">
        <v>315</v>
      </c>
      <c r="M114" s="989">
        <v>385</v>
      </c>
      <c r="N114" s="989">
        <v>411</v>
      </c>
      <c r="O114" s="989">
        <v>394</v>
      </c>
      <c r="P114" s="677">
        <v>343</v>
      </c>
      <c r="Q114" s="677">
        <v>284</v>
      </c>
      <c r="R114" s="383">
        <v>271</v>
      </c>
      <c r="T114" s="78"/>
    </row>
    <row r="115" spans="1:20" ht="12" customHeight="1">
      <c r="A115" s="436" t="s">
        <v>458</v>
      </c>
      <c r="B115" s="989"/>
      <c r="C115" s="989"/>
      <c r="D115" s="989"/>
      <c r="E115" s="989"/>
      <c r="F115" s="989"/>
      <c r="G115" s="989"/>
      <c r="H115" s="989"/>
      <c r="I115" s="989"/>
      <c r="J115" s="989"/>
      <c r="K115" s="1000"/>
      <c r="L115" s="989"/>
      <c r="M115" s="989"/>
      <c r="N115" s="989"/>
      <c r="O115" s="989"/>
      <c r="P115" s="983" t="s">
        <v>57</v>
      </c>
      <c r="Q115" s="677">
        <v>1</v>
      </c>
      <c r="R115" s="384" t="s">
        <v>57</v>
      </c>
      <c r="T115" s="78"/>
    </row>
    <row r="116" spans="1:20" ht="12" customHeight="1">
      <c r="A116" s="999" t="s">
        <v>459</v>
      </c>
      <c r="B116" s="978">
        <v>0</v>
      </c>
      <c r="C116" s="978">
        <v>0</v>
      </c>
      <c r="D116" s="978">
        <v>0</v>
      </c>
      <c r="E116" s="978">
        <v>0</v>
      </c>
      <c r="F116" s="978">
        <v>0</v>
      </c>
      <c r="G116" s="978">
        <v>0</v>
      </c>
      <c r="H116" s="978">
        <v>0</v>
      </c>
      <c r="I116" s="989">
        <v>1</v>
      </c>
      <c r="J116" s="978" t="s">
        <v>57</v>
      </c>
      <c r="K116" s="1000">
        <v>1</v>
      </c>
      <c r="L116" s="989">
        <v>1</v>
      </c>
      <c r="M116" s="989">
        <v>2</v>
      </c>
      <c r="N116" s="989">
        <v>2</v>
      </c>
      <c r="O116" s="989">
        <v>1</v>
      </c>
      <c r="P116" s="677">
        <v>4</v>
      </c>
      <c r="Q116" s="677">
        <v>5</v>
      </c>
      <c r="R116" s="383">
        <v>3</v>
      </c>
      <c r="T116" s="78"/>
    </row>
    <row r="117" spans="1:20" ht="12" customHeight="1">
      <c r="A117" s="999" t="s">
        <v>356</v>
      </c>
      <c r="B117" s="989">
        <v>13</v>
      </c>
      <c r="C117" s="989">
        <v>9</v>
      </c>
      <c r="D117" s="989">
        <v>8</v>
      </c>
      <c r="E117" s="989">
        <v>9</v>
      </c>
      <c r="F117" s="989">
        <v>8</v>
      </c>
      <c r="G117" s="989">
        <v>9</v>
      </c>
      <c r="H117" s="55">
        <v>11</v>
      </c>
      <c r="I117" s="989">
        <v>23</v>
      </c>
      <c r="J117" s="989">
        <v>19</v>
      </c>
      <c r="K117" s="1000">
        <v>17</v>
      </c>
      <c r="L117" s="989">
        <v>17</v>
      </c>
      <c r="M117" s="989">
        <v>15</v>
      </c>
      <c r="N117" s="989">
        <v>20</v>
      </c>
      <c r="O117" s="989">
        <v>19</v>
      </c>
      <c r="P117" s="677">
        <v>15</v>
      </c>
      <c r="Q117" s="677">
        <v>16</v>
      </c>
      <c r="R117" s="383">
        <v>7</v>
      </c>
      <c r="T117" s="78"/>
    </row>
    <row r="118" spans="1:20" ht="12" customHeight="1">
      <c r="A118" s="370" t="s">
        <v>460</v>
      </c>
      <c r="B118" s="978">
        <v>0</v>
      </c>
      <c r="C118" s="978">
        <v>0</v>
      </c>
      <c r="D118" s="978">
        <v>0</v>
      </c>
      <c r="E118" s="978">
        <v>0</v>
      </c>
      <c r="F118" s="978">
        <v>0</v>
      </c>
      <c r="G118" s="978">
        <v>0</v>
      </c>
      <c r="H118" s="55">
        <v>1</v>
      </c>
      <c r="I118" s="978">
        <v>0</v>
      </c>
      <c r="J118" s="989">
        <v>1</v>
      </c>
      <c r="K118" s="1000">
        <v>1</v>
      </c>
      <c r="L118" s="978" t="s">
        <v>57</v>
      </c>
      <c r="M118" s="978" t="s">
        <v>57</v>
      </c>
      <c r="N118" s="989">
        <v>1</v>
      </c>
      <c r="O118" s="989">
        <v>2</v>
      </c>
      <c r="P118" s="677">
        <v>1</v>
      </c>
      <c r="Q118" s="677">
        <v>1</v>
      </c>
      <c r="R118" s="383">
        <v>2</v>
      </c>
      <c r="T118" s="78"/>
    </row>
    <row r="119" spans="1:20" ht="12" customHeight="1">
      <c r="A119" s="370" t="s">
        <v>461</v>
      </c>
      <c r="B119" s="978">
        <v>0</v>
      </c>
      <c r="C119" s="978">
        <v>0</v>
      </c>
      <c r="D119" s="978">
        <v>0</v>
      </c>
      <c r="E119" s="978">
        <v>0</v>
      </c>
      <c r="F119" s="978">
        <v>0</v>
      </c>
      <c r="G119" s="978">
        <v>0</v>
      </c>
      <c r="H119" s="978">
        <v>0</v>
      </c>
      <c r="I119" s="978">
        <v>0</v>
      </c>
      <c r="J119" s="989">
        <v>1</v>
      </c>
      <c r="K119" s="978" t="s">
        <v>57</v>
      </c>
      <c r="L119" s="978" t="s">
        <v>57</v>
      </c>
      <c r="M119" s="978" t="s">
        <v>57</v>
      </c>
      <c r="N119" s="989">
        <v>1</v>
      </c>
      <c r="O119" s="978" t="s">
        <v>57</v>
      </c>
      <c r="P119" s="677">
        <v>3</v>
      </c>
      <c r="Q119" s="677">
        <v>5</v>
      </c>
      <c r="R119" s="383">
        <v>5</v>
      </c>
      <c r="T119" s="78"/>
    </row>
    <row r="120" spans="1:20" ht="12" customHeight="1">
      <c r="A120" s="999" t="s">
        <v>359</v>
      </c>
      <c r="B120" s="55">
        <v>1</v>
      </c>
      <c r="C120" s="55">
        <v>3</v>
      </c>
      <c r="D120" s="55">
        <v>4</v>
      </c>
      <c r="E120" s="55">
        <v>1</v>
      </c>
      <c r="F120" s="55">
        <v>2</v>
      </c>
      <c r="G120" s="55">
        <v>3</v>
      </c>
      <c r="H120" s="989">
        <v>2</v>
      </c>
      <c r="I120" s="989">
        <v>1</v>
      </c>
      <c r="J120" s="989">
        <v>3</v>
      </c>
      <c r="K120" s="1000">
        <v>1</v>
      </c>
      <c r="L120" s="989">
        <v>2</v>
      </c>
      <c r="M120" s="989">
        <v>3</v>
      </c>
      <c r="N120" s="989">
        <v>7</v>
      </c>
      <c r="O120" s="989">
        <v>3</v>
      </c>
      <c r="P120" s="677">
        <v>8</v>
      </c>
      <c r="Q120" s="677">
        <v>10</v>
      </c>
      <c r="R120" s="383">
        <v>8</v>
      </c>
      <c r="T120" s="78"/>
    </row>
    <row r="121" spans="1:20" ht="12" customHeight="1">
      <c r="A121" s="999" t="s">
        <v>361</v>
      </c>
      <c r="B121" s="55"/>
      <c r="C121" s="55"/>
      <c r="D121" s="55"/>
      <c r="E121" s="55"/>
      <c r="F121" s="55"/>
      <c r="G121" s="55"/>
      <c r="H121" s="989"/>
      <c r="I121" s="989">
        <v>0</v>
      </c>
      <c r="J121" s="978" t="s">
        <v>57</v>
      </c>
      <c r="K121" s="978" t="s">
        <v>57</v>
      </c>
      <c r="L121" s="978" t="s">
        <v>57</v>
      </c>
      <c r="M121" s="989">
        <v>1</v>
      </c>
      <c r="N121" s="978" t="s">
        <v>57</v>
      </c>
      <c r="O121" s="989">
        <v>1</v>
      </c>
      <c r="P121" s="677">
        <v>1</v>
      </c>
      <c r="Q121" s="983" t="s">
        <v>57</v>
      </c>
      <c r="R121" s="384" t="s">
        <v>57</v>
      </c>
      <c r="T121" s="375"/>
    </row>
    <row r="122" spans="1:20" s="57" customFormat="1" ht="18" customHeight="1">
      <c r="A122" s="999" t="s">
        <v>362</v>
      </c>
      <c r="B122" s="978">
        <v>0</v>
      </c>
      <c r="C122" s="55">
        <v>1</v>
      </c>
      <c r="D122" s="978">
        <v>0</v>
      </c>
      <c r="E122" s="978">
        <v>0</v>
      </c>
      <c r="F122" s="978">
        <v>0</v>
      </c>
      <c r="G122" s="978">
        <v>0</v>
      </c>
      <c r="H122" s="978">
        <v>0</v>
      </c>
      <c r="I122" s="978">
        <v>0</v>
      </c>
      <c r="J122" s="978" t="s">
        <v>57</v>
      </c>
      <c r="K122" s="1000">
        <v>1</v>
      </c>
      <c r="L122" s="989">
        <v>5</v>
      </c>
      <c r="M122" s="978" t="s">
        <v>57</v>
      </c>
      <c r="N122" s="978" t="s">
        <v>57</v>
      </c>
      <c r="O122" s="989">
        <v>2</v>
      </c>
      <c r="P122" s="983" t="s">
        <v>57</v>
      </c>
      <c r="Q122" s="677">
        <v>6</v>
      </c>
      <c r="R122" s="386">
        <v>4</v>
      </c>
      <c r="T122" s="78"/>
    </row>
    <row r="123" spans="1:20" ht="12" customHeight="1">
      <c r="A123" s="985" t="s">
        <v>462</v>
      </c>
      <c r="B123" s="1002">
        <v>0</v>
      </c>
      <c r="C123" s="56"/>
      <c r="D123" s="1002">
        <v>0</v>
      </c>
      <c r="E123" s="1002">
        <v>0</v>
      </c>
      <c r="F123" s="1002">
        <v>0</v>
      </c>
      <c r="G123" s="1002">
        <v>0</v>
      </c>
      <c r="H123" s="1002">
        <v>0</v>
      </c>
      <c r="I123" s="56">
        <v>2</v>
      </c>
      <c r="J123" s="1003">
        <v>1</v>
      </c>
      <c r="K123" s="978" t="s">
        <v>57</v>
      </c>
      <c r="L123" s="978" t="s">
        <v>57</v>
      </c>
      <c r="M123" s="1000">
        <v>1</v>
      </c>
      <c r="N123" s="978" t="s">
        <v>57</v>
      </c>
      <c r="O123" s="1000">
        <v>1</v>
      </c>
      <c r="P123" s="677">
        <v>2</v>
      </c>
      <c r="Q123" s="677">
        <v>2</v>
      </c>
      <c r="R123" s="383">
        <v>2</v>
      </c>
      <c r="T123" s="78"/>
    </row>
    <row r="124" spans="1:20" ht="12" customHeight="1">
      <c r="A124" s="999" t="s">
        <v>364</v>
      </c>
      <c r="B124" s="989">
        <v>1594</v>
      </c>
      <c r="C124" s="989">
        <v>1670</v>
      </c>
      <c r="D124" s="989">
        <v>1634</v>
      </c>
      <c r="E124" s="989">
        <v>1823</v>
      </c>
      <c r="F124" s="989">
        <v>1959</v>
      </c>
      <c r="G124" s="55">
        <v>2205</v>
      </c>
      <c r="H124" s="55">
        <v>2391</v>
      </c>
      <c r="I124" s="989">
        <v>2883</v>
      </c>
      <c r="J124" s="989">
        <v>2732</v>
      </c>
      <c r="K124" s="1000">
        <v>2941</v>
      </c>
      <c r="L124" s="989">
        <v>3132</v>
      </c>
      <c r="M124" s="989">
        <v>3215</v>
      </c>
      <c r="N124" s="989">
        <v>3340</v>
      </c>
      <c r="O124" s="989">
        <v>3552</v>
      </c>
      <c r="P124" s="1001">
        <v>3135</v>
      </c>
      <c r="Q124" s="1001">
        <v>2950</v>
      </c>
      <c r="R124" s="383">
        <v>2358</v>
      </c>
      <c r="T124" s="385"/>
    </row>
    <row r="125" spans="1:20" ht="12" customHeight="1">
      <c r="A125" s="999" t="s">
        <v>365</v>
      </c>
      <c r="B125" s="55"/>
      <c r="C125" s="978"/>
      <c r="D125" s="978"/>
      <c r="E125" s="55"/>
      <c r="F125" s="978"/>
      <c r="G125" s="978">
        <v>0</v>
      </c>
      <c r="H125" s="978">
        <v>0</v>
      </c>
      <c r="I125" s="978">
        <v>0</v>
      </c>
      <c r="J125" s="978" t="s">
        <v>57</v>
      </c>
      <c r="K125" s="989">
        <v>1</v>
      </c>
      <c r="L125" s="978" t="s">
        <v>57</v>
      </c>
      <c r="M125" s="989">
        <v>2</v>
      </c>
      <c r="N125" s="978" t="s">
        <v>57</v>
      </c>
      <c r="O125" s="978" t="s">
        <v>57</v>
      </c>
      <c r="P125" s="677">
        <v>1</v>
      </c>
      <c r="Q125" s="983" t="s">
        <v>57</v>
      </c>
      <c r="R125" s="384" t="s">
        <v>57</v>
      </c>
      <c r="T125" s="375"/>
    </row>
    <row r="126" spans="1:20" ht="12" customHeight="1">
      <c r="A126" s="999" t="s">
        <v>366</v>
      </c>
      <c r="B126" s="989">
        <v>157</v>
      </c>
      <c r="C126" s="989">
        <v>180</v>
      </c>
      <c r="D126" s="989">
        <v>179</v>
      </c>
      <c r="E126" s="989">
        <v>243</v>
      </c>
      <c r="F126" s="989">
        <v>238</v>
      </c>
      <c r="G126" s="989">
        <v>295</v>
      </c>
      <c r="H126" s="55">
        <v>285</v>
      </c>
      <c r="I126" s="989">
        <v>308</v>
      </c>
      <c r="J126" s="989">
        <v>342</v>
      </c>
      <c r="K126" s="1000">
        <v>349</v>
      </c>
      <c r="L126" s="989">
        <v>374</v>
      </c>
      <c r="M126" s="989">
        <v>376</v>
      </c>
      <c r="N126" s="989">
        <v>435</v>
      </c>
      <c r="O126" s="989">
        <v>494</v>
      </c>
      <c r="P126" s="677">
        <v>495</v>
      </c>
      <c r="Q126" s="677">
        <v>478</v>
      </c>
      <c r="R126" s="383">
        <v>409</v>
      </c>
      <c r="T126" s="78"/>
    </row>
    <row r="127" spans="1:20" ht="12" customHeight="1">
      <c r="A127" s="370" t="s">
        <v>463</v>
      </c>
      <c r="B127" s="978">
        <v>0</v>
      </c>
      <c r="C127" s="978">
        <v>0</v>
      </c>
      <c r="D127" s="978">
        <v>0</v>
      </c>
      <c r="E127" s="978">
        <v>0</v>
      </c>
      <c r="F127" s="978">
        <v>0</v>
      </c>
      <c r="G127" s="978">
        <v>0</v>
      </c>
      <c r="H127" s="989">
        <v>1</v>
      </c>
      <c r="I127" s="989">
        <v>1</v>
      </c>
      <c r="J127" s="989">
        <v>1</v>
      </c>
      <c r="K127" s="978" t="s">
        <v>57</v>
      </c>
      <c r="L127" s="989">
        <v>2</v>
      </c>
      <c r="M127" s="978" t="s">
        <v>57</v>
      </c>
      <c r="N127" s="978" t="s">
        <v>57</v>
      </c>
      <c r="O127" s="978" t="s">
        <v>57</v>
      </c>
      <c r="P127" s="983" t="s">
        <v>57</v>
      </c>
      <c r="Q127" s="983" t="s">
        <v>57</v>
      </c>
      <c r="R127" s="384" t="s">
        <v>57</v>
      </c>
      <c r="T127" s="375"/>
    </row>
    <row r="128" spans="1:20" ht="12" customHeight="1">
      <c r="A128" s="999" t="s">
        <v>369</v>
      </c>
      <c r="B128" s="55">
        <v>1</v>
      </c>
      <c r="C128" s="55">
        <v>1</v>
      </c>
      <c r="D128" s="978">
        <v>0</v>
      </c>
      <c r="E128" s="978">
        <v>0</v>
      </c>
      <c r="F128" s="55">
        <v>1</v>
      </c>
      <c r="G128" s="989">
        <v>1</v>
      </c>
      <c r="H128" s="55">
        <v>3</v>
      </c>
      <c r="I128" s="978">
        <v>0</v>
      </c>
      <c r="J128" s="978" t="s">
        <v>57</v>
      </c>
      <c r="K128" s="1000">
        <v>1</v>
      </c>
      <c r="L128" s="989">
        <v>2</v>
      </c>
      <c r="M128" s="989">
        <v>4</v>
      </c>
      <c r="N128" s="989">
        <v>1</v>
      </c>
      <c r="O128" s="989">
        <v>2</v>
      </c>
      <c r="P128" s="677">
        <v>4</v>
      </c>
      <c r="Q128" s="677">
        <v>2</v>
      </c>
      <c r="R128" s="383">
        <v>5</v>
      </c>
      <c r="T128" s="78"/>
    </row>
    <row r="129" spans="1:20" ht="12" customHeight="1">
      <c r="A129" s="999" t="s">
        <v>371</v>
      </c>
      <c r="B129" s="978">
        <v>0</v>
      </c>
      <c r="C129" s="978">
        <v>0</v>
      </c>
      <c r="D129" s="55">
        <v>1</v>
      </c>
      <c r="E129" s="978">
        <v>0</v>
      </c>
      <c r="F129" s="55">
        <v>1</v>
      </c>
      <c r="G129" s="55">
        <v>1</v>
      </c>
      <c r="H129" s="978">
        <v>0</v>
      </c>
      <c r="I129" s="989">
        <v>1</v>
      </c>
      <c r="J129" s="989">
        <v>2</v>
      </c>
      <c r="K129" s="1000">
        <v>1</v>
      </c>
      <c r="L129" s="989">
        <v>1</v>
      </c>
      <c r="M129" s="989">
        <v>2</v>
      </c>
      <c r="N129" s="989">
        <v>1</v>
      </c>
      <c r="O129" s="989">
        <v>1</v>
      </c>
      <c r="P129" s="983" t="s">
        <v>57</v>
      </c>
      <c r="Q129" s="677">
        <v>1</v>
      </c>
      <c r="R129" s="383">
        <v>4</v>
      </c>
      <c r="T129" s="78"/>
    </row>
    <row r="130" spans="1:20" ht="12" customHeight="1">
      <c r="A130" s="999" t="s">
        <v>370</v>
      </c>
      <c r="B130" s="989">
        <v>285</v>
      </c>
      <c r="C130" s="989">
        <v>288</v>
      </c>
      <c r="D130" s="989">
        <v>303</v>
      </c>
      <c r="E130" s="989">
        <v>414</v>
      </c>
      <c r="F130" s="989">
        <v>411</v>
      </c>
      <c r="G130" s="989">
        <v>441</v>
      </c>
      <c r="H130" s="989">
        <v>510</v>
      </c>
      <c r="I130" s="989">
        <v>601</v>
      </c>
      <c r="J130" s="989">
        <v>625</v>
      </c>
      <c r="K130" s="1000">
        <v>720</v>
      </c>
      <c r="L130" s="989">
        <v>628</v>
      </c>
      <c r="M130" s="989">
        <v>636</v>
      </c>
      <c r="N130" s="989">
        <v>676</v>
      </c>
      <c r="O130" s="989">
        <v>759</v>
      </c>
      <c r="P130" s="677">
        <v>699</v>
      </c>
      <c r="Q130" s="677">
        <v>660</v>
      </c>
      <c r="R130" s="383">
        <v>589</v>
      </c>
      <c r="T130" s="78"/>
    </row>
    <row r="131" spans="1:20" ht="12" customHeight="1">
      <c r="A131" s="999" t="s">
        <v>372</v>
      </c>
      <c r="B131" s="978">
        <v>0</v>
      </c>
      <c r="C131" s="989">
        <v>2</v>
      </c>
      <c r="D131" s="989">
        <v>4</v>
      </c>
      <c r="E131" s="989">
        <v>2</v>
      </c>
      <c r="F131" s="989">
        <v>3</v>
      </c>
      <c r="G131" s="55">
        <v>1</v>
      </c>
      <c r="H131" s="989">
        <v>5</v>
      </c>
      <c r="I131" s="989">
        <v>3</v>
      </c>
      <c r="J131" s="989">
        <v>5</v>
      </c>
      <c r="K131" s="1000">
        <v>1</v>
      </c>
      <c r="L131" s="989">
        <v>4</v>
      </c>
      <c r="M131" s="989">
        <v>5</v>
      </c>
      <c r="N131" s="989">
        <v>3</v>
      </c>
      <c r="O131" s="989">
        <v>2</v>
      </c>
      <c r="P131" s="677">
        <v>2</v>
      </c>
      <c r="Q131" s="677">
        <v>1</v>
      </c>
      <c r="R131" s="383">
        <v>3</v>
      </c>
      <c r="T131" s="78"/>
    </row>
    <row r="132" spans="1:20" ht="12" customHeight="1">
      <c r="A132" s="999" t="s">
        <v>373</v>
      </c>
      <c r="B132" s="989">
        <v>4</v>
      </c>
      <c r="C132" s="989">
        <v>6</v>
      </c>
      <c r="D132" s="989">
        <v>5</v>
      </c>
      <c r="E132" s="989">
        <v>2</v>
      </c>
      <c r="F132" s="989">
        <v>2</v>
      </c>
      <c r="G132" s="989">
        <v>11</v>
      </c>
      <c r="H132" s="55">
        <v>14</v>
      </c>
      <c r="I132" s="989">
        <v>8</v>
      </c>
      <c r="J132" s="989">
        <v>17</v>
      </c>
      <c r="K132" s="1000">
        <v>19</v>
      </c>
      <c r="L132" s="989">
        <v>18</v>
      </c>
      <c r="M132" s="989">
        <v>16</v>
      </c>
      <c r="N132" s="989">
        <v>26</v>
      </c>
      <c r="O132" s="989">
        <v>19</v>
      </c>
      <c r="P132" s="677">
        <v>14</v>
      </c>
      <c r="Q132" s="677">
        <v>12</v>
      </c>
      <c r="R132" s="383">
        <v>16</v>
      </c>
      <c r="T132" s="78"/>
    </row>
    <row r="133" spans="1:20" ht="12" customHeight="1">
      <c r="A133" s="999" t="s">
        <v>375</v>
      </c>
      <c r="B133" s="978">
        <v>0</v>
      </c>
      <c r="C133" s="55">
        <v>1</v>
      </c>
      <c r="D133" s="55">
        <v>3</v>
      </c>
      <c r="E133" s="55">
        <v>4</v>
      </c>
      <c r="F133" s="55">
        <v>1</v>
      </c>
      <c r="G133" s="989">
        <v>4</v>
      </c>
      <c r="H133" s="55">
        <v>3</v>
      </c>
      <c r="I133" s="989">
        <v>1</v>
      </c>
      <c r="J133" s="989">
        <v>2</v>
      </c>
      <c r="K133" s="1000">
        <v>5</v>
      </c>
      <c r="L133" s="989">
        <v>9</v>
      </c>
      <c r="M133" s="989">
        <v>9</v>
      </c>
      <c r="N133" s="989">
        <v>6</v>
      </c>
      <c r="O133" s="989">
        <v>5</v>
      </c>
      <c r="P133" s="677">
        <v>5</v>
      </c>
      <c r="Q133" s="677">
        <v>5</v>
      </c>
      <c r="R133" s="383">
        <v>8</v>
      </c>
      <c r="T133" s="78"/>
    </row>
    <row r="134" spans="1:20" ht="12" customHeight="1">
      <c r="A134" s="999" t="s">
        <v>376</v>
      </c>
      <c r="B134" s="978">
        <v>0</v>
      </c>
      <c r="C134" s="978">
        <v>0</v>
      </c>
      <c r="D134" s="978">
        <v>0</v>
      </c>
      <c r="E134" s="55">
        <v>1</v>
      </c>
      <c r="F134" s="978">
        <v>0</v>
      </c>
      <c r="G134" s="55">
        <v>1</v>
      </c>
      <c r="H134" s="992">
        <v>2</v>
      </c>
      <c r="I134" s="978">
        <v>0</v>
      </c>
      <c r="J134" s="989">
        <v>1</v>
      </c>
      <c r="K134" s="978" t="s">
        <v>57</v>
      </c>
      <c r="L134" s="978" t="s">
        <v>57</v>
      </c>
      <c r="M134" s="989">
        <v>1</v>
      </c>
      <c r="N134" s="989">
        <v>1</v>
      </c>
      <c r="O134" s="989">
        <v>2</v>
      </c>
      <c r="P134" s="677">
        <v>1</v>
      </c>
      <c r="Q134" s="677">
        <v>1</v>
      </c>
      <c r="R134" s="383">
        <v>1</v>
      </c>
      <c r="T134" s="78"/>
    </row>
    <row r="135" spans="1:20" ht="12" customHeight="1">
      <c r="A135" s="999" t="s">
        <v>377</v>
      </c>
      <c r="B135" s="989">
        <v>2</v>
      </c>
      <c r="C135" s="989">
        <v>1</v>
      </c>
      <c r="D135" s="989">
        <v>8</v>
      </c>
      <c r="E135" s="989">
        <v>1</v>
      </c>
      <c r="F135" s="989">
        <v>5</v>
      </c>
      <c r="G135" s="989">
        <v>4</v>
      </c>
      <c r="H135" s="55">
        <v>1</v>
      </c>
      <c r="I135" s="989">
        <v>4</v>
      </c>
      <c r="J135" s="989">
        <v>4</v>
      </c>
      <c r="K135" s="1000">
        <v>9</v>
      </c>
      <c r="L135" s="989">
        <v>7</v>
      </c>
      <c r="M135" s="989">
        <v>9</v>
      </c>
      <c r="N135" s="989">
        <v>10</v>
      </c>
      <c r="O135" s="989">
        <v>14</v>
      </c>
      <c r="P135" s="677">
        <v>8</v>
      </c>
      <c r="Q135" s="677">
        <v>7</v>
      </c>
      <c r="R135" s="383">
        <v>15</v>
      </c>
      <c r="T135" s="78"/>
    </row>
    <row r="136" spans="1:20" ht="12" customHeight="1">
      <c r="A136" s="999" t="s">
        <v>378</v>
      </c>
      <c r="B136" s="989">
        <v>26</v>
      </c>
      <c r="C136" s="989">
        <v>22</v>
      </c>
      <c r="D136" s="989">
        <v>24</v>
      </c>
      <c r="E136" s="989">
        <v>33</v>
      </c>
      <c r="F136" s="989">
        <v>37</v>
      </c>
      <c r="G136" s="55">
        <v>38</v>
      </c>
      <c r="H136" s="989">
        <v>35</v>
      </c>
      <c r="I136" s="989">
        <v>45</v>
      </c>
      <c r="J136" s="989">
        <v>43</v>
      </c>
      <c r="K136" s="1000">
        <v>46</v>
      </c>
      <c r="L136" s="989">
        <v>66</v>
      </c>
      <c r="M136" s="989">
        <v>82</v>
      </c>
      <c r="N136" s="989">
        <v>88</v>
      </c>
      <c r="O136" s="989">
        <v>71</v>
      </c>
      <c r="P136" s="677">
        <v>92</v>
      </c>
      <c r="Q136" s="677">
        <v>88</v>
      </c>
      <c r="R136" s="383">
        <v>83</v>
      </c>
      <c r="T136" s="78"/>
    </row>
    <row r="137" spans="1:20" ht="12" customHeight="1">
      <c r="A137" s="999" t="s">
        <v>379</v>
      </c>
      <c r="B137" s="989">
        <v>37</v>
      </c>
      <c r="C137" s="989">
        <v>64</v>
      </c>
      <c r="D137" s="989">
        <v>50</v>
      </c>
      <c r="E137" s="989">
        <v>48</v>
      </c>
      <c r="F137" s="989">
        <v>61</v>
      </c>
      <c r="G137" s="989">
        <v>108</v>
      </c>
      <c r="H137" s="989">
        <v>101</v>
      </c>
      <c r="I137" s="989">
        <v>172</v>
      </c>
      <c r="J137" s="989">
        <v>201</v>
      </c>
      <c r="K137" s="1000">
        <v>265</v>
      </c>
      <c r="L137" s="989">
        <v>281</v>
      </c>
      <c r="M137" s="989">
        <v>291</v>
      </c>
      <c r="N137" s="989">
        <v>337</v>
      </c>
      <c r="O137" s="989">
        <v>439</v>
      </c>
      <c r="P137" s="677">
        <v>445</v>
      </c>
      <c r="Q137" s="677">
        <v>371</v>
      </c>
      <c r="R137" s="383">
        <v>406</v>
      </c>
      <c r="T137" s="78"/>
    </row>
    <row r="138" spans="1:20" ht="12" customHeight="1">
      <c r="A138" s="999" t="s">
        <v>380</v>
      </c>
      <c r="B138" s="989">
        <v>16</v>
      </c>
      <c r="C138" s="55">
        <v>30</v>
      </c>
      <c r="D138" s="55">
        <v>18</v>
      </c>
      <c r="E138" s="55">
        <v>28</v>
      </c>
      <c r="F138" s="55">
        <v>34</v>
      </c>
      <c r="G138" s="989">
        <v>47</v>
      </c>
      <c r="H138" s="989">
        <v>58</v>
      </c>
      <c r="I138" s="989">
        <v>52</v>
      </c>
      <c r="J138" s="989">
        <v>68</v>
      </c>
      <c r="K138" s="1000">
        <v>83</v>
      </c>
      <c r="L138" s="989">
        <v>115</v>
      </c>
      <c r="M138" s="989">
        <v>110</v>
      </c>
      <c r="N138" s="989">
        <v>151</v>
      </c>
      <c r="O138" s="989">
        <v>167</v>
      </c>
      <c r="P138" s="677">
        <v>178</v>
      </c>
      <c r="Q138" s="677">
        <v>129</v>
      </c>
      <c r="R138" s="383">
        <v>117</v>
      </c>
      <c r="T138" s="78"/>
    </row>
    <row r="139" spans="1:20" ht="12" customHeight="1">
      <c r="A139" s="999" t="s">
        <v>381</v>
      </c>
      <c r="B139" s="978">
        <v>0</v>
      </c>
      <c r="C139" s="989">
        <v>1</v>
      </c>
      <c r="D139" s="989">
        <v>1</v>
      </c>
      <c r="E139" s="989">
        <v>1</v>
      </c>
      <c r="F139" s="989">
        <v>1</v>
      </c>
      <c r="G139" s="989">
        <v>3</v>
      </c>
      <c r="H139" s="55">
        <v>6</v>
      </c>
      <c r="I139" s="989">
        <v>7</v>
      </c>
      <c r="J139" s="989">
        <v>8</v>
      </c>
      <c r="K139" s="1000">
        <v>9</v>
      </c>
      <c r="L139" s="989">
        <v>20</v>
      </c>
      <c r="M139" s="989">
        <v>28</v>
      </c>
      <c r="N139" s="989">
        <v>33</v>
      </c>
      <c r="O139" s="989">
        <v>22</v>
      </c>
      <c r="P139" s="677">
        <v>24</v>
      </c>
      <c r="Q139" s="677">
        <v>32</v>
      </c>
      <c r="R139" s="383">
        <v>34</v>
      </c>
      <c r="T139" s="78"/>
    </row>
    <row r="140" spans="1:20" ht="12" customHeight="1">
      <c r="A140" s="999" t="s">
        <v>382</v>
      </c>
      <c r="B140" s="989">
        <v>11</v>
      </c>
      <c r="C140" s="989">
        <v>11</v>
      </c>
      <c r="D140" s="989">
        <v>7</v>
      </c>
      <c r="E140" s="989">
        <v>17</v>
      </c>
      <c r="F140" s="989">
        <v>24</v>
      </c>
      <c r="G140" s="55">
        <v>47</v>
      </c>
      <c r="H140" s="989">
        <v>52</v>
      </c>
      <c r="I140" s="989">
        <v>68</v>
      </c>
      <c r="J140" s="989">
        <v>72</v>
      </c>
      <c r="K140" s="1000">
        <v>82</v>
      </c>
      <c r="L140" s="989">
        <v>110</v>
      </c>
      <c r="M140" s="989">
        <v>96</v>
      </c>
      <c r="N140" s="989">
        <v>106</v>
      </c>
      <c r="O140" s="989">
        <v>120</v>
      </c>
      <c r="P140" s="677">
        <v>114</v>
      </c>
      <c r="Q140" s="677">
        <v>112</v>
      </c>
      <c r="R140" s="383">
        <v>125</v>
      </c>
      <c r="T140" s="78"/>
    </row>
    <row r="141" spans="1:20" ht="12" customHeight="1">
      <c r="A141" s="999" t="s">
        <v>383</v>
      </c>
      <c r="B141" s="989">
        <v>183</v>
      </c>
      <c r="C141" s="989">
        <v>186</v>
      </c>
      <c r="D141" s="989">
        <v>206</v>
      </c>
      <c r="E141" s="989">
        <v>246</v>
      </c>
      <c r="F141" s="989">
        <v>311</v>
      </c>
      <c r="G141" s="989">
        <v>335</v>
      </c>
      <c r="H141" s="989">
        <v>409</v>
      </c>
      <c r="I141" s="989">
        <v>438</v>
      </c>
      <c r="J141" s="989">
        <v>457</v>
      </c>
      <c r="K141" s="1000">
        <v>542</v>
      </c>
      <c r="L141" s="989">
        <v>569</v>
      </c>
      <c r="M141" s="989">
        <v>536</v>
      </c>
      <c r="N141" s="989">
        <v>615</v>
      </c>
      <c r="O141" s="989">
        <v>711</v>
      </c>
      <c r="P141" s="677">
        <v>731</v>
      </c>
      <c r="Q141" s="677">
        <v>655</v>
      </c>
      <c r="R141" s="383">
        <v>559</v>
      </c>
      <c r="T141" s="78"/>
    </row>
    <row r="142" spans="1:20" ht="12" customHeight="1">
      <c r="A142" s="1004" t="s">
        <v>384</v>
      </c>
      <c r="B142" s="989"/>
      <c r="C142" s="989"/>
      <c r="D142" s="989"/>
      <c r="E142" s="989"/>
      <c r="F142" s="989"/>
      <c r="G142" s="989"/>
      <c r="H142" s="989"/>
      <c r="I142" s="989"/>
      <c r="J142" s="989"/>
      <c r="K142" s="978" t="s">
        <v>57</v>
      </c>
      <c r="L142" s="978" t="s">
        <v>57</v>
      </c>
      <c r="M142" s="978" t="s">
        <v>57</v>
      </c>
      <c r="N142" s="978" t="s">
        <v>57</v>
      </c>
      <c r="O142" s="989">
        <v>1</v>
      </c>
      <c r="P142" s="983" t="s">
        <v>57</v>
      </c>
      <c r="Q142" s="983" t="s">
        <v>57</v>
      </c>
      <c r="R142" s="384" t="s">
        <v>57</v>
      </c>
      <c r="T142" s="375"/>
    </row>
    <row r="143" spans="1:20" ht="12" customHeight="1">
      <c r="A143" s="999" t="s">
        <v>464</v>
      </c>
      <c r="B143" s="978">
        <v>0</v>
      </c>
      <c r="C143" s="55">
        <v>1</v>
      </c>
      <c r="D143" s="978">
        <v>0</v>
      </c>
      <c r="E143" s="978">
        <v>0</v>
      </c>
      <c r="F143" s="978">
        <v>0</v>
      </c>
      <c r="G143" s="978">
        <v>0</v>
      </c>
      <c r="H143" s="978">
        <v>0</v>
      </c>
      <c r="I143" s="989">
        <v>1</v>
      </c>
      <c r="J143" s="978" t="s">
        <v>57</v>
      </c>
      <c r="K143" s="1000">
        <v>1</v>
      </c>
      <c r="L143" s="978" t="s">
        <v>57</v>
      </c>
      <c r="M143" s="978" t="s">
        <v>57</v>
      </c>
      <c r="N143" s="978" t="s">
        <v>57</v>
      </c>
      <c r="O143" s="989">
        <v>1</v>
      </c>
      <c r="P143" s="983" t="s">
        <v>57</v>
      </c>
      <c r="Q143" s="983" t="s">
        <v>57</v>
      </c>
      <c r="R143" s="383">
        <v>1</v>
      </c>
      <c r="T143" s="375"/>
    </row>
    <row r="144" spans="1:20" ht="12" customHeight="1">
      <c r="A144" s="999" t="s">
        <v>386</v>
      </c>
      <c r="B144" s="978"/>
      <c r="C144" s="55"/>
      <c r="D144" s="978"/>
      <c r="E144" s="978"/>
      <c r="F144" s="978"/>
      <c r="G144" s="978"/>
      <c r="H144" s="978"/>
      <c r="I144" s="989">
        <v>0</v>
      </c>
      <c r="J144" s="978" t="s">
        <v>57</v>
      </c>
      <c r="K144" s="978" t="s">
        <v>57</v>
      </c>
      <c r="L144" s="978" t="s">
        <v>57</v>
      </c>
      <c r="M144" s="989">
        <v>1</v>
      </c>
      <c r="N144" s="978" t="s">
        <v>57</v>
      </c>
      <c r="O144" s="978" t="s">
        <v>57</v>
      </c>
      <c r="P144" s="677">
        <v>2</v>
      </c>
      <c r="Q144" s="983" t="s">
        <v>57</v>
      </c>
      <c r="R144" s="384" t="s">
        <v>57</v>
      </c>
      <c r="T144" s="375"/>
    </row>
    <row r="145" spans="1:20" ht="12" customHeight="1">
      <c r="A145" s="999" t="s">
        <v>465</v>
      </c>
      <c r="B145" s="55">
        <v>4</v>
      </c>
      <c r="C145" s="978">
        <v>0</v>
      </c>
      <c r="D145" s="978">
        <v>0</v>
      </c>
      <c r="E145" s="55">
        <v>2</v>
      </c>
      <c r="F145" s="978">
        <v>0</v>
      </c>
      <c r="G145" s="978">
        <v>0</v>
      </c>
      <c r="H145" s="978">
        <v>0</v>
      </c>
      <c r="I145" s="978">
        <v>0</v>
      </c>
      <c r="J145" s="978" t="s">
        <v>57</v>
      </c>
      <c r="K145" s="978" t="s">
        <v>57</v>
      </c>
      <c r="L145" s="989">
        <v>4</v>
      </c>
      <c r="M145" s="989">
        <v>1</v>
      </c>
      <c r="N145" s="989">
        <v>1</v>
      </c>
      <c r="O145" s="989">
        <v>6</v>
      </c>
      <c r="P145" s="677">
        <v>2</v>
      </c>
      <c r="Q145" s="677">
        <v>3</v>
      </c>
      <c r="R145" s="383">
        <v>1</v>
      </c>
      <c r="T145" s="78"/>
    </row>
    <row r="146" spans="1:20" ht="12" customHeight="1">
      <c r="A146" s="370" t="s">
        <v>389</v>
      </c>
      <c r="B146" s="978">
        <v>0</v>
      </c>
      <c r="C146" s="978">
        <v>0</v>
      </c>
      <c r="D146" s="978">
        <v>0</v>
      </c>
      <c r="E146" s="978">
        <v>0</v>
      </c>
      <c r="F146" s="978">
        <v>0</v>
      </c>
      <c r="G146" s="978">
        <v>0</v>
      </c>
      <c r="H146" s="55">
        <v>1</v>
      </c>
      <c r="I146" s="989">
        <v>1</v>
      </c>
      <c r="J146" s="978" t="s">
        <v>57</v>
      </c>
      <c r="K146" s="978" t="s">
        <v>57</v>
      </c>
      <c r="L146" s="989">
        <v>2</v>
      </c>
      <c r="M146" s="989">
        <v>1</v>
      </c>
      <c r="N146" s="989">
        <v>1</v>
      </c>
      <c r="O146" s="989">
        <v>1</v>
      </c>
      <c r="P146" s="677">
        <v>1</v>
      </c>
      <c r="Q146" s="677">
        <v>12</v>
      </c>
      <c r="R146" s="383">
        <v>3</v>
      </c>
      <c r="T146" s="78"/>
    </row>
    <row r="147" spans="1:20" ht="12" customHeight="1">
      <c r="A147" s="999" t="s">
        <v>390</v>
      </c>
      <c r="B147" s="989">
        <v>23</v>
      </c>
      <c r="C147" s="989">
        <v>28</v>
      </c>
      <c r="D147" s="989">
        <v>20</v>
      </c>
      <c r="E147" s="989">
        <v>51</v>
      </c>
      <c r="F147" s="989">
        <v>56</v>
      </c>
      <c r="G147" s="989">
        <v>152</v>
      </c>
      <c r="H147" s="55">
        <v>206</v>
      </c>
      <c r="I147" s="989">
        <v>273</v>
      </c>
      <c r="J147" s="989">
        <v>339</v>
      </c>
      <c r="K147" s="1000">
        <v>442</v>
      </c>
      <c r="L147" s="989">
        <v>541</v>
      </c>
      <c r="M147" s="989">
        <v>608</v>
      </c>
      <c r="N147" s="989">
        <v>871</v>
      </c>
      <c r="O147" s="989">
        <v>1007</v>
      </c>
      <c r="P147" s="1001">
        <v>1245</v>
      </c>
      <c r="Q147" s="1001">
        <v>1333</v>
      </c>
      <c r="R147" s="383">
        <v>1380</v>
      </c>
      <c r="T147" s="385"/>
    </row>
    <row r="148" spans="1:20" ht="12" customHeight="1">
      <c r="A148" s="999" t="s">
        <v>391</v>
      </c>
      <c r="B148" s="978">
        <v>0</v>
      </c>
      <c r="C148" s="978">
        <v>0</v>
      </c>
      <c r="D148" s="978">
        <v>0</v>
      </c>
      <c r="E148" s="989">
        <v>1</v>
      </c>
      <c r="F148" s="978">
        <v>0</v>
      </c>
      <c r="G148" s="978">
        <v>0</v>
      </c>
      <c r="H148" s="978">
        <v>0</v>
      </c>
      <c r="I148" s="989">
        <v>1</v>
      </c>
      <c r="J148" s="978" t="s">
        <v>57</v>
      </c>
      <c r="K148" s="978" t="s">
        <v>57</v>
      </c>
      <c r="L148" s="978" t="s">
        <v>57</v>
      </c>
      <c r="M148" s="978" t="s">
        <v>57</v>
      </c>
      <c r="N148" s="978" t="s">
        <v>57</v>
      </c>
      <c r="O148" s="978" t="s">
        <v>57</v>
      </c>
      <c r="P148" s="983" t="s">
        <v>57</v>
      </c>
      <c r="Q148" s="983" t="s">
        <v>57</v>
      </c>
      <c r="R148" s="384" t="s">
        <v>57</v>
      </c>
      <c r="T148" s="375"/>
    </row>
    <row r="149" spans="1:20" ht="12" customHeight="1">
      <c r="A149" s="999" t="s">
        <v>466</v>
      </c>
      <c r="B149" s="55">
        <v>6</v>
      </c>
      <c r="C149" s="989">
        <v>2</v>
      </c>
      <c r="D149" s="989">
        <v>5</v>
      </c>
      <c r="E149" s="989">
        <v>4</v>
      </c>
      <c r="F149" s="989">
        <v>5</v>
      </c>
      <c r="G149" s="55">
        <v>11</v>
      </c>
      <c r="H149" s="989">
        <v>8</v>
      </c>
      <c r="I149" s="989">
        <v>12</v>
      </c>
      <c r="J149" s="989">
        <v>7</v>
      </c>
      <c r="K149" s="1000">
        <v>15</v>
      </c>
      <c r="L149" s="989">
        <v>20</v>
      </c>
      <c r="M149" s="989">
        <v>21</v>
      </c>
      <c r="N149" s="989">
        <v>26</v>
      </c>
      <c r="O149" s="989">
        <v>33</v>
      </c>
      <c r="P149" s="677">
        <v>35</v>
      </c>
      <c r="Q149" s="677">
        <v>22</v>
      </c>
      <c r="R149" s="383">
        <v>19</v>
      </c>
      <c r="T149" s="78"/>
    </row>
    <row r="150" spans="1:20" ht="12" customHeight="1">
      <c r="A150" s="999" t="s">
        <v>393</v>
      </c>
      <c r="B150" s="55">
        <v>2</v>
      </c>
      <c r="C150" s="55">
        <v>1</v>
      </c>
      <c r="D150" s="978">
        <v>0</v>
      </c>
      <c r="E150" s="978">
        <v>0</v>
      </c>
      <c r="F150" s="978">
        <v>0</v>
      </c>
      <c r="G150" s="989">
        <v>1</v>
      </c>
      <c r="H150" s="55">
        <v>1</v>
      </c>
      <c r="I150" s="989">
        <v>4</v>
      </c>
      <c r="J150" s="989">
        <v>2</v>
      </c>
      <c r="K150" s="1000">
        <v>2</v>
      </c>
      <c r="L150" s="989">
        <v>5</v>
      </c>
      <c r="M150" s="989">
        <v>2</v>
      </c>
      <c r="N150" s="978" t="s">
        <v>57</v>
      </c>
      <c r="O150" s="989">
        <v>1</v>
      </c>
      <c r="P150" s="677">
        <v>2</v>
      </c>
      <c r="Q150" s="983" t="s">
        <v>57</v>
      </c>
      <c r="R150" s="383">
        <v>1</v>
      </c>
      <c r="T150" s="375"/>
    </row>
    <row r="151" spans="1:20" ht="12" customHeight="1">
      <c r="A151" s="999" t="s">
        <v>394</v>
      </c>
      <c r="B151" s="989">
        <v>457</v>
      </c>
      <c r="C151" s="989">
        <v>426</v>
      </c>
      <c r="D151" s="989">
        <v>496</v>
      </c>
      <c r="E151" s="989">
        <v>591</v>
      </c>
      <c r="F151" s="989">
        <v>693</v>
      </c>
      <c r="G151" s="989">
        <v>800</v>
      </c>
      <c r="H151" s="55">
        <v>840</v>
      </c>
      <c r="I151" s="989">
        <v>963</v>
      </c>
      <c r="J151" s="989">
        <v>1074</v>
      </c>
      <c r="K151" s="1000">
        <v>1019</v>
      </c>
      <c r="L151" s="989">
        <v>1046</v>
      </c>
      <c r="M151" s="989">
        <v>1071</v>
      </c>
      <c r="N151" s="989">
        <v>1103</v>
      </c>
      <c r="O151" s="989">
        <v>1191</v>
      </c>
      <c r="P151" s="1001">
        <v>1100</v>
      </c>
      <c r="Q151" s="1001">
        <v>1082</v>
      </c>
      <c r="R151" s="383">
        <v>1150</v>
      </c>
      <c r="T151" s="385"/>
    </row>
    <row r="152" spans="1:20" ht="12" customHeight="1">
      <c r="A152" s="999" t="s">
        <v>467</v>
      </c>
      <c r="B152" s="989"/>
      <c r="C152" s="989"/>
      <c r="D152" s="989"/>
      <c r="E152" s="989"/>
      <c r="F152" s="989"/>
      <c r="G152" s="989">
        <v>0</v>
      </c>
      <c r="H152" s="55">
        <v>0</v>
      </c>
      <c r="I152" s="989">
        <v>0</v>
      </c>
      <c r="J152" s="978" t="s">
        <v>57</v>
      </c>
      <c r="K152" s="989">
        <v>1</v>
      </c>
      <c r="L152" s="978" t="s">
        <v>57</v>
      </c>
      <c r="M152" s="978" t="s">
        <v>57</v>
      </c>
      <c r="N152" s="978" t="s">
        <v>57</v>
      </c>
      <c r="O152" s="978" t="s">
        <v>57</v>
      </c>
      <c r="P152" s="677">
        <v>2</v>
      </c>
      <c r="Q152" s="983" t="s">
        <v>57</v>
      </c>
      <c r="R152" s="383">
        <v>2</v>
      </c>
      <c r="T152" s="375"/>
    </row>
    <row r="153" spans="1:20" ht="12" customHeight="1">
      <c r="A153" s="999" t="s">
        <v>396</v>
      </c>
      <c r="B153" s="989">
        <v>8</v>
      </c>
      <c r="C153" s="989">
        <v>13</v>
      </c>
      <c r="D153" s="989">
        <v>13</v>
      </c>
      <c r="E153" s="989">
        <v>15</v>
      </c>
      <c r="F153" s="989">
        <v>22</v>
      </c>
      <c r="G153" s="55">
        <v>21</v>
      </c>
      <c r="H153" s="989">
        <v>14</v>
      </c>
      <c r="I153" s="989">
        <v>26</v>
      </c>
      <c r="J153" s="989">
        <v>25</v>
      </c>
      <c r="K153" s="1000">
        <v>26</v>
      </c>
      <c r="L153" s="989">
        <v>42</v>
      </c>
      <c r="M153" s="989">
        <v>40</v>
      </c>
      <c r="N153" s="989">
        <v>58</v>
      </c>
      <c r="O153" s="989">
        <v>57</v>
      </c>
      <c r="P153" s="677">
        <v>53</v>
      </c>
      <c r="Q153" s="677">
        <v>60</v>
      </c>
      <c r="R153" s="383">
        <v>58</v>
      </c>
      <c r="T153" s="78"/>
    </row>
    <row r="154" spans="1:20" ht="12" customHeight="1">
      <c r="A154" s="999" t="s">
        <v>397</v>
      </c>
      <c r="B154" s="989">
        <v>23</v>
      </c>
      <c r="C154" s="989">
        <v>17</v>
      </c>
      <c r="D154" s="989">
        <v>27</v>
      </c>
      <c r="E154" s="989">
        <v>26</v>
      </c>
      <c r="F154" s="989">
        <v>30</v>
      </c>
      <c r="G154" s="989">
        <v>42</v>
      </c>
      <c r="H154" s="989">
        <v>47</v>
      </c>
      <c r="I154" s="989">
        <v>50</v>
      </c>
      <c r="J154" s="989">
        <v>40</v>
      </c>
      <c r="K154" s="1000">
        <v>65</v>
      </c>
      <c r="L154" s="989">
        <v>57</v>
      </c>
      <c r="M154" s="989">
        <v>77</v>
      </c>
      <c r="N154" s="989">
        <v>79</v>
      </c>
      <c r="O154" s="989">
        <v>91</v>
      </c>
      <c r="P154" s="677">
        <v>87</v>
      </c>
      <c r="Q154" s="677">
        <v>79</v>
      </c>
      <c r="R154" s="383">
        <v>72</v>
      </c>
      <c r="T154" s="78"/>
    </row>
    <row r="155" spans="1:20" ht="12" customHeight="1">
      <c r="A155" s="999" t="s">
        <v>398</v>
      </c>
      <c r="B155" s="989">
        <v>117</v>
      </c>
      <c r="C155" s="989">
        <v>111</v>
      </c>
      <c r="D155" s="989">
        <v>148</v>
      </c>
      <c r="E155" s="989">
        <v>143</v>
      </c>
      <c r="F155" s="989">
        <v>134</v>
      </c>
      <c r="G155" s="55">
        <v>156</v>
      </c>
      <c r="H155" s="989">
        <v>179</v>
      </c>
      <c r="I155" s="989">
        <v>179</v>
      </c>
      <c r="J155" s="989">
        <v>198</v>
      </c>
      <c r="K155" s="1000">
        <v>208</v>
      </c>
      <c r="L155" s="989">
        <v>216</v>
      </c>
      <c r="M155" s="989">
        <v>190</v>
      </c>
      <c r="N155" s="989">
        <v>202</v>
      </c>
      <c r="O155" s="989">
        <v>221</v>
      </c>
      <c r="P155" s="677">
        <v>154</v>
      </c>
      <c r="Q155" s="677">
        <v>175</v>
      </c>
      <c r="R155" s="383">
        <v>132</v>
      </c>
      <c r="T155" s="78"/>
    </row>
    <row r="156" spans="1:20" ht="12" customHeight="1">
      <c r="A156" s="999" t="s">
        <v>399</v>
      </c>
      <c r="B156" s="989">
        <v>350</v>
      </c>
      <c r="C156" s="989">
        <v>386</v>
      </c>
      <c r="D156" s="989">
        <v>415</v>
      </c>
      <c r="E156" s="989">
        <v>484</v>
      </c>
      <c r="F156" s="989">
        <v>528</v>
      </c>
      <c r="G156" s="989">
        <v>708</v>
      </c>
      <c r="H156" s="989">
        <v>739</v>
      </c>
      <c r="I156" s="989">
        <v>862</v>
      </c>
      <c r="J156" s="989">
        <v>857</v>
      </c>
      <c r="K156" s="1000">
        <v>940</v>
      </c>
      <c r="L156" s="989">
        <v>926</v>
      </c>
      <c r="M156" s="989">
        <v>965</v>
      </c>
      <c r="N156" s="989">
        <v>1058</v>
      </c>
      <c r="O156" s="989">
        <v>1187</v>
      </c>
      <c r="P156" s="1001">
        <v>1137</v>
      </c>
      <c r="Q156" s="1001">
        <v>1148</v>
      </c>
      <c r="R156" s="383">
        <v>982</v>
      </c>
      <c r="T156" s="385"/>
    </row>
    <row r="157" spans="1:20" ht="12" customHeight="1">
      <c r="A157" s="999" t="s">
        <v>400</v>
      </c>
      <c r="B157" s="989">
        <v>5</v>
      </c>
      <c r="C157" s="989">
        <v>1</v>
      </c>
      <c r="D157" s="989">
        <v>6</v>
      </c>
      <c r="E157" s="989">
        <v>4</v>
      </c>
      <c r="F157" s="989">
        <v>8</v>
      </c>
      <c r="G157" s="989">
        <v>3</v>
      </c>
      <c r="H157" s="989">
        <v>5</v>
      </c>
      <c r="I157" s="989">
        <v>6</v>
      </c>
      <c r="J157" s="989">
        <v>6</v>
      </c>
      <c r="K157" s="1000">
        <v>6</v>
      </c>
      <c r="L157" s="989">
        <v>6</v>
      </c>
      <c r="M157" s="989">
        <v>7</v>
      </c>
      <c r="N157" s="989">
        <v>10</v>
      </c>
      <c r="O157" s="989">
        <v>11</v>
      </c>
      <c r="P157" s="677">
        <v>17</v>
      </c>
      <c r="Q157" s="677">
        <v>14</v>
      </c>
      <c r="R157" s="383">
        <v>12</v>
      </c>
      <c r="T157" s="78"/>
    </row>
    <row r="158" spans="1:20" ht="12" customHeight="1">
      <c r="A158" s="999" t="s">
        <v>401</v>
      </c>
      <c r="B158" s="989"/>
      <c r="C158" s="989"/>
      <c r="D158" s="989"/>
      <c r="E158" s="989"/>
      <c r="F158" s="989"/>
      <c r="G158" s="989"/>
      <c r="H158" s="989">
        <v>0</v>
      </c>
      <c r="I158" s="989">
        <v>0</v>
      </c>
      <c r="J158" s="978" t="s">
        <v>57</v>
      </c>
      <c r="K158" s="978" t="s">
        <v>57</v>
      </c>
      <c r="L158" s="989">
        <v>1</v>
      </c>
      <c r="M158" s="978" t="s">
        <v>57</v>
      </c>
      <c r="N158" s="978" t="s">
        <v>57</v>
      </c>
      <c r="O158" s="978" t="s">
        <v>57</v>
      </c>
      <c r="P158" s="677">
        <v>2</v>
      </c>
      <c r="Q158" s="983" t="s">
        <v>57</v>
      </c>
      <c r="R158" s="384" t="s">
        <v>57</v>
      </c>
      <c r="T158" s="375"/>
    </row>
    <row r="159" spans="1:20" ht="12" customHeight="1">
      <c r="A159" s="999" t="s">
        <v>402</v>
      </c>
      <c r="B159" s="989">
        <v>1298</v>
      </c>
      <c r="C159" s="989">
        <v>1249</v>
      </c>
      <c r="D159" s="989">
        <v>1230</v>
      </c>
      <c r="E159" s="989">
        <v>1509</v>
      </c>
      <c r="F159" s="989">
        <v>1757</v>
      </c>
      <c r="G159" s="55">
        <v>2207</v>
      </c>
      <c r="H159" s="989">
        <v>2309</v>
      </c>
      <c r="I159" s="989">
        <v>2905</v>
      </c>
      <c r="J159" s="989">
        <v>2828</v>
      </c>
      <c r="K159" s="1000">
        <v>3044</v>
      </c>
      <c r="L159" s="989">
        <v>3327</v>
      </c>
      <c r="M159" s="989">
        <v>3164</v>
      </c>
      <c r="N159" s="989">
        <v>3321</v>
      </c>
      <c r="O159" s="989">
        <v>3495</v>
      </c>
      <c r="P159" s="1001">
        <v>3308</v>
      </c>
      <c r="Q159" s="1001">
        <v>3197</v>
      </c>
      <c r="R159" s="383">
        <v>2998</v>
      </c>
      <c r="T159" s="385"/>
    </row>
    <row r="160" spans="1:20" ht="12" customHeight="1">
      <c r="A160" s="999" t="s">
        <v>403</v>
      </c>
      <c r="B160" s="989">
        <v>1283</v>
      </c>
      <c r="C160" s="989">
        <v>1340</v>
      </c>
      <c r="D160" s="989">
        <v>1428</v>
      </c>
      <c r="E160" s="989">
        <v>1833</v>
      </c>
      <c r="F160" s="989">
        <v>1825</v>
      </c>
      <c r="G160" s="55">
        <v>2016</v>
      </c>
      <c r="H160" s="989">
        <v>2278</v>
      </c>
      <c r="I160" s="989">
        <v>2660</v>
      </c>
      <c r="J160" s="989">
        <v>2745</v>
      </c>
      <c r="K160" s="1000">
        <v>2905</v>
      </c>
      <c r="L160" s="989">
        <v>3024</v>
      </c>
      <c r="M160" s="989">
        <v>2893</v>
      </c>
      <c r="N160" s="989">
        <v>3197</v>
      </c>
      <c r="O160" s="989">
        <v>3394</v>
      </c>
      <c r="P160" s="1001">
        <v>3102</v>
      </c>
      <c r="Q160" s="1001">
        <v>3013</v>
      </c>
      <c r="R160" s="383">
        <v>2943</v>
      </c>
      <c r="T160" s="385"/>
    </row>
    <row r="161" spans="1:20" ht="12" customHeight="1">
      <c r="A161" s="370" t="s">
        <v>404</v>
      </c>
      <c r="B161" s="55">
        <v>1</v>
      </c>
      <c r="C161" s="978">
        <v>0</v>
      </c>
      <c r="D161" s="978">
        <v>0</v>
      </c>
      <c r="E161" s="978">
        <v>0</v>
      </c>
      <c r="F161" s="55">
        <v>1</v>
      </c>
      <c r="G161" s="978">
        <v>0</v>
      </c>
      <c r="H161" s="989">
        <v>1</v>
      </c>
      <c r="I161" s="989">
        <v>1</v>
      </c>
      <c r="J161" s="989">
        <v>2</v>
      </c>
      <c r="K161" s="978" t="s">
        <v>57</v>
      </c>
      <c r="L161" s="978" t="s">
        <v>57</v>
      </c>
      <c r="M161" s="989">
        <v>2</v>
      </c>
      <c r="N161" s="989">
        <v>1</v>
      </c>
      <c r="O161" s="978" t="s">
        <v>57</v>
      </c>
      <c r="P161" s="677">
        <v>2</v>
      </c>
      <c r="Q161" s="983" t="s">
        <v>57</v>
      </c>
      <c r="R161" s="384" t="s">
        <v>57</v>
      </c>
      <c r="T161" s="375"/>
    </row>
    <row r="162" spans="1:20" ht="12" customHeight="1">
      <c r="A162" s="999" t="s">
        <v>405</v>
      </c>
      <c r="B162" s="989">
        <v>7569</v>
      </c>
      <c r="C162" s="989">
        <v>7424</v>
      </c>
      <c r="D162" s="989">
        <v>7958</v>
      </c>
      <c r="E162" s="989">
        <v>9202</v>
      </c>
      <c r="F162" s="989">
        <v>9584</v>
      </c>
      <c r="G162" s="989">
        <v>11309</v>
      </c>
      <c r="H162" s="55">
        <v>12168</v>
      </c>
      <c r="I162" s="989">
        <v>12271</v>
      </c>
      <c r="J162" s="989">
        <v>12317</v>
      </c>
      <c r="K162" s="1000">
        <v>12735</v>
      </c>
      <c r="L162" s="989">
        <v>12535</v>
      </c>
      <c r="M162" s="989">
        <v>11424</v>
      </c>
      <c r="N162" s="989">
        <v>11857</v>
      </c>
      <c r="O162" s="989">
        <v>13390</v>
      </c>
      <c r="P162" s="1001">
        <v>12922</v>
      </c>
      <c r="Q162" s="1001">
        <v>12268</v>
      </c>
      <c r="R162" s="383">
        <v>12063</v>
      </c>
      <c r="T162" s="385"/>
    </row>
    <row r="163" spans="1:20" ht="12" customHeight="1">
      <c r="A163" s="999" t="s">
        <v>407</v>
      </c>
      <c r="B163" s="978">
        <v>0</v>
      </c>
      <c r="C163" s="978">
        <v>0</v>
      </c>
      <c r="D163" s="978">
        <v>0</v>
      </c>
      <c r="E163" s="978">
        <v>0</v>
      </c>
      <c r="F163" s="978">
        <v>0</v>
      </c>
      <c r="G163" s="978">
        <v>0</v>
      </c>
      <c r="H163" s="978">
        <v>0</v>
      </c>
      <c r="I163" s="978">
        <v>0</v>
      </c>
      <c r="J163" s="978" t="s">
        <v>57</v>
      </c>
      <c r="K163" s="1000">
        <v>1</v>
      </c>
      <c r="L163" s="989">
        <v>1</v>
      </c>
      <c r="M163" s="978" t="s">
        <v>57</v>
      </c>
      <c r="N163" s="978" t="s">
        <v>57</v>
      </c>
      <c r="O163" s="978" t="s">
        <v>57</v>
      </c>
      <c r="P163" s="983" t="s">
        <v>57</v>
      </c>
      <c r="Q163" s="983" t="s">
        <v>57</v>
      </c>
      <c r="R163" s="384" t="s">
        <v>57</v>
      </c>
      <c r="T163" s="375"/>
    </row>
    <row r="164" spans="1:20" ht="12" customHeight="1">
      <c r="A164" s="999" t="s">
        <v>408</v>
      </c>
      <c r="B164" s="989">
        <v>29</v>
      </c>
      <c r="C164" s="989">
        <v>38</v>
      </c>
      <c r="D164" s="989">
        <v>32</v>
      </c>
      <c r="E164" s="989">
        <v>58</v>
      </c>
      <c r="F164" s="989">
        <v>65</v>
      </c>
      <c r="G164" s="55">
        <v>57</v>
      </c>
      <c r="H164" s="55">
        <v>87</v>
      </c>
      <c r="I164" s="989">
        <v>121</v>
      </c>
      <c r="J164" s="989">
        <v>129</v>
      </c>
      <c r="K164" s="1000">
        <v>106</v>
      </c>
      <c r="L164" s="989">
        <v>113</v>
      </c>
      <c r="M164" s="989">
        <v>114</v>
      </c>
      <c r="N164" s="989">
        <v>128</v>
      </c>
      <c r="O164" s="989">
        <v>138</v>
      </c>
      <c r="P164" s="677">
        <v>158</v>
      </c>
      <c r="Q164" s="677">
        <v>81</v>
      </c>
      <c r="R164" s="383">
        <v>65</v>
      </c>
      <c r="T164" s="78"/>
    </row>
    <row r="165" spans="1:20" ht="12" customHeight="1">
      <c r="A165" s="999" t="s">
        <v>409</v>
      </c>
      <c r="B165" s="55">
        <v>1</v>
      </c>
      <c r="C165" s="978">
        <v>0</v>
      </c>
      <c r="D165" s="55">
        <v>3</v>
      </c>
      <c r="E165" s="55">
        <v>5</v>
      </c>
      <c r="F165" s="55">
        <v>1</v>
      </c>
      <c r="G165" s="989">
        <v>3</v>
      </c>
      <c r="H165" s="989">
        <v>9</v>
      </c>
      <c r="I165" s="989">
        <v>7</v>
      </c>
      <c r="J165" s="989">
        <v>6</v>
      </c>
      <c r="K165" s="1000">
        <v>7</v>
      </c>
      <c r="L165" s="989">
        <v>3</v>
      </c>
      <c r="M165" s="989">
        <v>3</v>
      </c>
      <c r="N165" s="989">
        <v>4</v>
      </c>
      <c r="O165" s="989">
        <v>3</v>
      </c>
      <c r="P165" s="677">
        <v>3</v>
      </c>
      <c r="Q165" s="983" t="s">
        <v>57</v>
      </c>
      <c r="R165" s="384" t="s">
        <v>57</v>
      </c>
      <c r="T165" s="375"/>
    </row>
    <row r="166" spans="1:20" ht="12" customHeight="1">
      <c r="A166" s="999" t="s">
        <v>410</v>
      </c>
      <c r="B166" s="989">
        <v>1</v>
      </c>
      <c r="C166" s="989">
        <v>2</v>
      </c>
      <c r="D166" s="978">
        <v>0</v>
      </c>
      <c r="E166" s="989">
        <v>2</v>
      </c>
      <c r="F166" s="989">
        <v>2</v>
      </c>
      <c r="G166" s="55">
        <v>5</v>
      </c>
      <c r="H166" s="55">
        <v>2</v>
      </c>
      <c r="I166" s="989">
        <v>8</v>
      </c>
      <c r="J166" s="989">
        <v>4</v>
      </c>
      <c r="K166" s="1000">
        <v>3</v>
      </c>
      <c r="L166" s="989">
        <v>4</v>
      </c>
      <c r="M166" s="989">
        <v>2</v>
      </c>
      <c r="N166" s="989">
        <v>5</v>
      </c>
      <c r="O166" s="989">
        <v>4</v>
      </c>
      <c r="P166" s="677">
        <v>7</v>
      </c>
      <c r="Q166" s="677">
        <v>3</v>
      </c>
      <c r="R166" s="383">
        <v>2</v>
      </c>
      <c r="T166" s="78"/>
    </row>
    <row r="167" spans="1:20" ht="12" customHeight="1">
      <c r="A167" s="999" t="s">
        <v>411</v>
      </c>
      <c r="B167" s="989">
        <v>19</v>
      </c>
      <c r="C167" s="989">
        <v>35</v>
      </c>
      <c r="D167" s="989">
        <v>32</v>
      </c>
      <c r="E167" s="989">
        <v>49</v>
      </c>
      <c r="F167" s="989">
        <v>45</v>
      </c>
      <c r="G167" s="55">
        <v>48</v>
      </c>
      <c r="H167" s="989">
        <v>78</v>
      </c>
      <c r="I167" s="989">
        <v>103</v>
      </c>
      <c r="J167" s="989">
        <v>128</v>
      </c>
      <c r="K167" s="1000">
        <v>149</v>
      </c>
      <c r="L167" s="989">
        <v>190</v>
      </c>
      <c r="M167" s="989">
        <v>181</v>
      </c>
      <c r="N167" s="989">
        <v>252</v>
      </c>
      <c r="O167" s="989">
        <v>223</v>
      </c>
      <c r="P167" s="677">
        <v>212</v>
      </c>
      <c r="Q167" s="677">
        <v>211</v>
      </c>
      <c r="R167" s="383">
        <v>203</v>
      </c>
      <c r="T167" s="78"/>
    </row>
    <row r="168" spans="1:20" ht="12" customHeight="1">
      <c r="A168" s="999" t="s">
        <v>468</v>
      </c>
      <c r="B168" s="978">
        <v>0</v>
      </c>
      <c r="C168" s="978">
        <v>0</v>
      </c>
      <c r="D168" s="978">
        <v>0</v>
      </c>
      <c r="E168" s="978">
        <v>0</v>
      </c>
      <c r="F168" s="978">
        <v>0</v>
      </c>
      <c r="G168" s="978">
        <v>0</v>
      </c>
      <c r="H168" s="978">
        <v>0</v>
      </c>
      <c r="I168" s="978">
        <v>0</v>
      </c>
      <c r="J168" s="989">
        <v>1</v>
      </c>
      <c r="K168" s="978" t="s">
        <v>57</v>
      </c>
      <c r="L168" s="978" t="s">
        <v>57</v>
      </c>
      <c r="M168" s="978" t="s">
        <v>57</v>
      </c>
      <c r="N168" s="989">
        <v>1</v>
      </c>
      <c r="O168" s="989">
        <v>1</v>
      </c>
      <c r="P168" s="983" t="s">
        <v>57</v>
      </c>
      <c r="Q168" s="983" t="s">
        <v>57</v>
      </c>
      <c r="R168" s="384" t="s">
        <v>57</v>
      </c>
      <c r="T168" s="375"/>
    </row>
    <row r="169" spans="1:20" ht="12" customHeight="1">
      <c r="A169" s="999" t="s">
        <v>413</v>
      </c>
      <c r="B169" s="989">
        <v>1</v>
      </c>
      <c r="C169" s="989">
        <v>1</v>
      </c>
      <c r="D169" s="978">
        <v>0</v>
      </c>
      <c r="E169" s="978">
        <v>0</v>
      </c>
      <c r="F169" s="978">
        <v>0</v>
      </c>
      <c r="G169" s="978">
        <v>0</v>
      </c>
      <c r="H169" s="989">
        <v>2</v>
      </c>
      <c r="I169" s="978">
        <v>0</v>
      </c>
      <c r="J169" s="978" t="s">
        <v>57</v>
      </c>
      <c r="K169" s="978" t="s">
        <v>57</v>
      </c>
      <c r="L169" s="989">
        <v>2</v>
      </c>
      <c r="M169" s="989">
        <v>1</v>
      </c>
      <c r="N169" s="978" t="s">
        <v>57</v>
      </c>
      <c r="O169" s="978" t="s">
        <v>57</v>
      </c>
      <c r="P169" s="983" t="s">
        <v>57</v>
      </c>
      <c r="Q169" s="677">
        <v>3</v>
      </c>
      <c r="R169" s="383">
        <v>1</v>
      </c>
      <c r="T169" s="78"/>
    </row>
    <row r="170" spans="1:20" ht="12" customHeight="1">
      <c r="A170" s="999" t="s">
        <v>414</v>
      </c>
      <c r="B170" s="989"/>
      <c r="C170" s="989"/>
      <c r="D170" s="978"/>
      <c r="E170" s="978"/>
      <c r="F170" s="978"/>
      <c r="G170" s="978"/>
      <c r="H170" s="989"/>
      <c r="I170" s="978"/>
      <c r="J170" s="978"/>
      <c r="K170" s="978"/>
      <c r="L170" s="989"/>
      <c r="M170" s="989"/>
      <c r="N170" s="989">
        <v>1</v>
      </c>
      <c r="O170" s="978" t="s">
        <v>57</v>
      </c>
      <c r="P170" s="983" t="s">
        <v>57</v>
      </c>
      <c r="Q170" s="677">
        <v>1</v>
      </c>
      <c r="R170" s="383">
        <v>1</v>
      </c>
      <c r="T170" s="78"/>
    </row>
    <row r="171" spans="1:20" ht="12" customHeight="1">
      <c r="A171" s="999" t="s">
        <v>415</v>
      </c>
      <c r="B171" s="989">
        <v>14</v>
      </c>
      <c r="C171" s="989">
        <v>16</v>
      </c>
      <c r="D171" s="989">
        <v>21</v>
      </c>
      <c r="E171" s="989">
        <v>12</v>
      </c>
      <c r="F171" s="989">
        <v>13</v>
      </c>
      <c r="G171" s="989">
        <v>42</v>
      </c>
      <c r="H171" s="55">
        <v>35</v>
      </c>
      <c r="I171" s="989">
        <v>42</v>
      </c>
      <c r="J171" s="989">
        <v>62</v>
      </c>
      <c r="K171" s="1000">
        <v>64</v>
      </c>
      <c r="L171" s="989">
        <v>82</v>
      </c>
      <c r="M171" s="989">
        <v>59</v>
      </c>
      <c r="N171" s="989">
        <v>71</v>
      </c>
      <c r="O171" s="989">
        <v>100</v>
      </c>
      <c r="P171" s="677">
        <v>113</v>
      </c>
      <c r="Q171" s="677">
        <v>79</v>
      </c>
      <c r="R171" s="383">
        <v>76</v>
      </c>
      <c r="T171" s="78"/>
    </row>
    <row r="172" spans="1:20" ht="12" customHeight="1">
      <c r="A172" s="999" t="s">
        <v>416</v>
      </c>
      <c r="B172" s="989">
        <v>5</v>
      </c>
      <c r="C172" s="989">
        <v>6</v>
      </c>
      <c r="D172" s="989">
        <v>10</v>
      </c>
      <c r="E172" s="989">
        <v>7</v>
      </c>
      <c r="F172" s="989">
        <v>11</v>
      </c>
      <c r="G172" s="989">
        <v>22</v>
      </c>
      <c r="H172" s="989">
        <v>20</v>
      </c>
      <c r="I172" s="989">
        <v>53</v>
      </c>
      <c r="J172" s="989">
        <v>57</v>
      </c>
      <c r="K172" s="1000">
        <v>60</v>
      </c>
      <c r="L172" s="989">
        <v>95</v>
      </c>
      <c r="M172" s="989">
        <v>100</v>
      </c>
      <c r="N172" s="989">
        <v>98</v>
      </c>
      <c r="O172" s="989">
        <v>135</v>
      </c>
      <c r="P172" s="677">
        <v>123</v>
      </c>
      <c r="Q172" s="677">
        <v>117</v>
      </c>
      <c r="R172" s="383">
        <v>144</v>
      </c>
      <c r="T172" s="78"/>
    </row>
    <row r="173" spans="1:20" ht="12" customHeight="1">
      <c r="A173" s="999" t="s">
        <v>417</v>
      </c>
      <c r="B173" s="989">
        <v>4100</v>
      </c>
      <c r="C173" s="1005">
        <v>3872</v>
      </c>
      <c r="D173" s="989">
        <v>3892</v>
      </c>
      <c r="E173" s="989">
        <v>4817</v>
      </c>
      <c r="F173" s="989">
        <v>4905</v>
      </c>
      <c r="G173" s="55">
        <v>5605</v>
      </c>
      <c r="H173" s="989">
        <v>6292</v>
      </c>
      <c r="I173" s="989">
        <v>7232</v>
      </c>
      <c r="J173" s="989">
        <v>7143</v>
      </c>
      <c r="K173" s="1000">
        <v>7289</v>
      </c>
      <c r="L173" s="989">
        <v>7636</v>
      </c>
      <c r="M173" s="989">
        <v>7549</v>
      </c>
      <c r="N173" s="989">
        <v>8494</v>
      </c>
      <c r="O173" s="989">
        <v>8834</v>
      </c>
      <c r="P173" s="1001">
        <v>8328</v>
      </c>
      <c r="Q173" s="1001">
        <v>7528</v>
      </c>
      <c r="R173" s="383">
        <v>7200</v>
      </c>
      <c r="T173" s="385"/>
    </row>
    <row r="174" spans="1:20" ht="12" customHeight="1">
      <c r="A174" s="999" t="s">
        <v>418</v>
      </c>
      <c r="B174" s="989">
        <v>3</v>
      </c>
      <c r="C174" s="989">
        <v>3</v>
      </c>
      <c r="D174" s="989">
        <v>5</v>
      </c>
      <c r="E174" s="989">
        <v>5</v>
      </c>
      <c r="F174" s="989">
        <v>4</v>
      </c>
      <c r="G174" s="55">
        <v>7</v>
      </c>
      <c r="H174" s="989">
        <v>9</v>
      </c>
      <c r="I174" s="989">
        <v>10</v>
      </c>
      <c r="J174" s="989">
        <v>4</v>
      </c>
      <c r="K174" s="1000">
        <v>8</v>
      </c>
      <c r="L174" s="989">
        <v>12</v>
      </c>
      <c r="M174" s="989">
        <v>12</v>
      </c>
      <c r="N174" s="989">
        <v>5</v>
      </c>
      <c r="O174" s="989">
        <v>11</v>
      </c>
      <c r="P174" s="677">
        <v>8</v>
      </c>
      <c r="Q174" s="677">
        <v>9</v>
      </c>
      <c r="R174" s="383">
        <v>5</v>
      </c>
      <c r="T174" s="78"/>
    </row>
    <row r="175" spans="1:20" ht="12" customHeight="1">
      <c r="A175" s="999" t="s">
        <v>419</v>
      </c>
      <c r="B175" s="978">
        <v>0</v>
      </c>
      <c r="C175" s="978">
        <v>0</v>
      </c>
      <c r="D175" s="978">
        <v>0</v>
      </c>
      <c r="E175" s="978">
        <v>0</v>
      </c>
      <c r="F175" s="978">
        <v>0</v>
      </c>
      <c r="G175" s="989">
        <v>1</v>
      </c>
      <c r="H175" s="978">
        <v>0</v>
      </c>
      <c r="I175" s="978">
        <v>0</v>
      </c>
      <c r="J175" s="989">
        <v>1</v>
      </c>
      <c r="K175" s="978" t="s">
        <v>57</v>
      </c>
      <c r="L175" s="989">
        <v>1</v>
      </c>
      <c r="M175" s="989">
        <v>3</v>
      </c>
      <c r="N175" s="978" t="s">
        <v>57</v>
      </c>
      <c r="O175" s="989">
        <v>3</v>
      </c>
      <c r="P175" s="677">
        <v>3</v>
      </c>
      <c r="Q175" s="677">
        <v>1</v>
      </c>
      <c r="R175" s="383">
        <v>2</v>
      </c>
      <c r="T175" s="78"/>
    </row>
    <row r="176" spans="1:20" ht="12" customHeight="1">
      <c r="A176" s="999" t="s">
        <v>469</v>
      </c>
      <c r="B176" s="978">
        <v>0</v>
      </c>
      <c r="C176" s="978">
        <v>0</v>
      </c>
      <c r="D176" s="978">
        <v>0</v>
      </c>
      <c r="E176" s="978">
        <v>0</v>
      </c>
      <c r="F176" s="55">
        <v>1</v>
      </c>
      <c r="G176" s="978">
        <v>0</v>
      </c>
      <c r="H176" s="978">
        <v>0</v>
      </c>
      <c r="I176" s="978">
        <v>0</v>
      </c>
      <c r="J176" s="978">
        <v>0</v>
      </c>
      <c r="K176" s="978" t="s">
        <v>57</v>
      </c>
      <c r="L176" s="978" t="s">
        <v>57</v>
      </c>
      <c r="M176" s="989">
        <v>1</v>
      </c>
      <c r="N176" s="978" t="s">
        <v>57</v>
      </c>
      <c r="O176" s="978" t="s">
        <v>57</v>
      </c>
      <c r="P176" s="983" t="s">
        <v>57</v>
      </c>
      <c r="Q176" s="983" t="s">
        <v>57</v>
      </c>
      <c r="R176" s="384" t="s">
        <v>57</v>
      </c>
      <c r="T176" s="375"/>
    </row>
    <row r="177" spans="1:71" ht="12" customHeight="1">
      <c r="A177" s="999" t="s">
        <v>421</v>
      </c>
      <c r="B177" s="989">
        <v>13</v>
      </c>
      <c r="C177" s="989">
        <v>19</v>
      </c>
      <c r="D177" s="989">
        <v>11</v>
      </c>
      <c r="E177" s="989">
        <v>16</v>
      </c>
      <c r="F177" s="989">
        <v>19</v>
      </c>
      <c r="G177" s="989">
        <v>22</v>
      </c>
      <c r="H177" s="55">
        <v>16</v>
      </c>
      <c r="I177" s="55">
        <v>21</v>
      </c>
      <c r="J177" s="989">
        <v>24</v>
      </c>
      <c r="K177" s="1000">
        <v>15</v>
      </c>
      <c r="L177" s="989">
        <v>7</v>
      </c>
      <c r="M177" s="989">
        <v>9</v>
      </c>
      <c r="N177" s="989">
        <v>10</v>
      </c>
      <c r="O177" s="989">
        <v>4</v>
      </c>
      <c r="P177" s="677">
        <v>4</v>
      </c>
      <c r="Q177" s="677">
        <v>5</v>
      </c>
      <c r="R177" s="383">
        <v>3</v>
      </c>
      <c r="T177" s="78"/>
    </row>
    <row r="178" spans="1:71" ht="12" customHeight="1">
      <c r="A178" s="999" t="s">
        <v>422</v>
      </c>
      <c r="B178" s="989">
        <v>1</v>
      </c>
      <c r="C178" s="978">
        <v>0</v>
      </c>
      <c r="D178" s="55">
        <v>2</v>
      </c>
      <c r="E178" s="55">
        <v>2</v>
      </c>
      <c r="F178" s="978">
        <v>0</v>
      </c>
      <c r="G178" s="989">
        <v>1</v>
      </c>
      <c r="H178" s="989">
        <v>11</v>
      </c>
      <c r="I178" s="989">
        <v>8</v>
      </c>
      <c r="J178" s="989">
        <v>6</v>
      </c>
      <c r="K178" s="1000">
        <v>18</v>
      </c>
      <c r="L178" s="989">
        <v>21</v>
      </c>
      <c r="M178" s="989">
        <v>24</v>
      </c>
      <c r="N178" s="989">
        <v>57</v>
      </c>
      <c r="O178" s="989">
        <v>41</v>
      </c>
      <c r="P178" s="677">
        <v>59</v>
      </c>
      <c r="Q178" s="677">
        <v>53</v>
      </c>
      <c r="R178" s="383">
        <v>62</v>
      </c>
      <c r="T178" s="78"/>
    </row>
    <row r="179" spans="1:71" ht="12" customHeight="1">
      <c r="A179" s="999" t="s">
        <v>470</v>
      </c>
      <c r="B179" s="978">
        <v>0</v>
      </c>
      <c r="C179" s="978">
        <v>0</v>
      </c>
      <c r="D179" s="978">
        <v>0</v>
      </c>
      <c r="E179" s="978">
        <v>0</v>
      </c>
      <c r="F179" s="978">
        <v>0</v>
      </c>
      <c r="G179" s="978">
        <v>0</v>
      </c>
      <c r="H179" s="978">
        <v>0</v>
      </c>
      <c r="I179" s="978">
        <v>0</v>
      </c>
      <c r="J179" s="989">
        <v>1</v>
      </c>
      <c r="K179" s="978" t="s">
        <v>57</v>
      </c>
      <c r="L179" s="978" t="s">
        <v>57</v>
      </c>
      <c r="M179" s="978" t="s">
        <v>57</v>
      </c>
      <c r="N179" s="978" t="s">
        <v>57</v>
      </c>
      <c r="O179" s="989">
        <v>1</v>
      </c>
      <c r="P179" s="677">
        <v>1</v>
      </c>
      <c r="Q179" s="677">
        <v>1</v>
      </c>
      <c r="R179" s="384" t="s">
        <v>57</v>
      </c>
      <c r="T179" s="78"/>
    </row>
    <row r="180" spans="1:71" ht="12" customHeight="1">
      <c r="A180" s="999" t="s">
        <v>471</v>
      </c>
      <c r="B180" s="978"/>
      <c r="C180" s="978"/>
      <c r="D180" s="978"/>
      <c r="E180" s="978"/>
      <c r="F180" s="978"/>
      <c r="G180" s="978"/>
      <c r="H180" s="978"/>
      <c r="I180" s="978">
        <v>0</v>
      </c>
      <c r="J180" s="978" t="s">
        <v>57</v>
      </c>
      <c r="K180" s="978" t="s">
        <v>57</v>
      </c>
      <c r="L180" s="978" t="s">
        <v>57</v>
      </c>
      <c r="M180" s="989">
        <v>2</v>
      </c>
      <c r="N180" s="978" t="s">
        <v>57</v>
      </c>
      <c r="O180" s="978" t="s">
        <v>57</v>
      </c>
      <c r="P180" s="983" t="s">
        <v>57</v>
      </c>
      <c r="Q180" s="983" t="s">
        <v>57</v>
      </c>
      <c r="R180" s="384" t="s">
        <v>57</v>
      </c>
      <c r="T180" s="375"/>
    </row>
    <row r="181" spans="1:71" s="50" customFormat="1" ht="12" customHeight="1">
      <c r="A181" s="999" t="s">
        <v>425</v>
      </c>
      <c r="B181" s="978"/>
      <c r="C181" s="978"/>
      <c r="D181" s="978"/>
      <c r="E181" s="978"/>
      <c r="F181" s="978"/>
      <c r="G181" s="978"/>
      <c r="H181" s="978"/>
      <c r="I181" s="978"/>
      <c r="J181" s="978"/>
      <c r="K181" s="978"/>
      <c r="L181" s="978"/>
      <c r="M181" s="989"/>
      <c r="N181" s="989">
        <v>1</v>
      </c>
      <c r="O181" s="978" t="s">
        <v>57</v>
      </c>
      <c r="P181" s="983" t="s">
        <v>57</v>
      </c>
      <c r="Q181" s="677">
        <v>1</v>
      </c>
      <c r="R181" s="384" t="s">
        <v>57</v>
      </c>
      <c r="S181" s="49"/>
      <c r="T181" s="78"/>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row>
    <row r="182" spans="1:71" ht="16.5" customHeight="1" thickBot="1">
      <c r="A182" s="1006" t="s">
        <v>426</v>
      </c>
      <c r="B182" s="387">
        <v>0</v>
      </c>
      <c r="C182" s="387">
        <v>0</v>
      </c>
      <c r="D182" s="387">
        <v>0</v>
      </c>
      <c r="E182" s="387">
        <v>0</v>
      </c>
      <c r="F182" s="387">
        <v>0</v>
      </c>
      <c r="G182" s="387">
        <v>1</v>
      </c>
      <c r="H182" s="387">
        <v>3</v>
      </c>
      <c r="I182" s="387">
        <v>0</v>
      </c>
      <c r="J182" s="58">
        <v>1</v>
      </c>
      <c r="K182" s="387" t="s">
        <v>57</v>
      </c>
      <c r="L182" s="387" t="s">
        <v>57</v>
      </c>
      <c r="M182" s="387" t="s">
        <v>57</v>
      </c>
      <c r="N182" s="387" t="s">
        <v>57</v>
      </c>
      <c r="O182" s="59">
        <v>3</v>
      </c>
      <c r="P182" s="388">
        <v>1</v>
      </c>
      <c r="Q182" s="389" t="s">
        <v>57</v>
      </c>
      <c r="R182" s="390" t="s">
        <v>57</v>
      </c>
      <c r="T182" s="391"/>
    </row>
    <row r="183" spans="1:71" s="60" customFormat="1" ht="18.600000000000001" customHeight="1">
      <c r="A183" s="1425" t="s">
        <v>472</v>
      </c>
      <c r="B183" s="1426"/>
      <c r="C183" s="1426"/>
      <c r="D183" s="1426"/>
      <c r="E183" s="1426"/>
      <c r="F183" s="1426"/>
      <c r="G183" s="1426"/>
      <c r="H183" s="1426"/>
      <c r="I183" s="1426"/>
      <c r="J183" s="1426"/>
      <c r="K183" s="1426"/>
      <c r="L183" s="1426"/>
      <c r="M183" s="1426"/>
      <c r="N183" s="1426"/>
      <c r="O183" s="1009"/>
      <c r="P183" s="1010"/>
      <c r="Q183" s="1009"/>
      <c r="R183" s="1011"/>
    </row>
    <row r="184" spans="1:71" s="60" customFormat="1" ht="33" customHeight="1">
      <c r="A184" s="1430" t="s">
        <v>473</v>
      </c>
      <c r="B184" s="1431"/>
      <c r="C184" s="1431"/>
      <c r="D184" s="1431"/>
      <c r="E184" s="1431"/>
      <c r="F184" s="1431"/>
      <c r="G184" s="1431"/>
      <c r="H184" s="1431"/>
      <c r="I184" s="1431"/>
      <c r="J184" s="1431"/>
      <c r="K184" s="1431"/>
      <c r="L184" s="1431"/>
      <c r="M184" s="1431"/>
      <c r="N184" s="1431"/>
      <c r="O184" s="1431"/>
      <c r="P184" s="1431"/>
      <c r="Q184" s="1431"/>
      <c r="R184" s="1432"/>
    </row>
    <row r="185" spans="1:71" s="392" customFormat="1" ht="38.25" customHeight="1">
      <c r="A185" s="1433" t="s">
        <v>474</v>
      </c>
      <c r="B185" s="1434"/>
      <c r="C185" s="1434"/>
      <c r="D185" s="1434"/>
      <c r="E185" s="1434"/>
      <c r="F185" s="1434"/>
      <c r="G185" s="1434"/>
      <c r="H185" s="1434"/>
      <c r="I185" s="1434"/>
      <c r="J185" s="1434"/>
      <c r="K185" s="1434"/>
      <c r="L185" s="1434"/>
      <c r="M185" s="1434"/>
      <c r="N185" s="1434"/>
      <c r="O185" s="1434"/>
      <c r="P185" s="1434"/>
      <c r="Q185" s="1434"/>
      <c r="R185" s="1435"/>
    </row>
    <row r="186" spans="1:71" ht="12" customHeight="1" thickBot="1">
      <c r="A186" s="1422" t="s">
        <v>475</v>
      </c>
      <c r="B186" s="1423"/>
      <c r="C186" s="1423"/>
      <c r="D186" s="1423"/>
      <c r="E186" s="1423"/>
      <c r="F186" s="1423"/>
      <c r="G186" s="1423"/>
      <c r="H186" s="1423"/>
      <c r="I186" s="1423"/>
      <c r="J186" s="1423"/>
      <c r="K186" s="1423"/>
      <c r="L186" s="1423"/>
      <c r="M186" s="1423"/>
      <c r="N186" s="1423"/>
      <c r="O186" s="1423"/>
      <c r="P186" s="59"/>
      <c r="Q186" s="1007"/>
      <c r="R186" s="1008"/>
    </row>
    <row r="188" spans="1:71" ht="15">
      <c r="A188" s="1294" t="s">
        <v>1071</v>
      </c>
    </row>
  </sheetData>
  <sheetProtection algorithmName="SHA-512" hashValue="xE3zjG8j4wEGQx0Yjf7mffA/HD+j3SnIVPaaV7TqErDhuHxdrp33Xp6XMBjF6edEdSSK95NpQ0b9M07oRQ10mg==" saltValue="qzcp5JSj3zIBimpjfAghkA==" spinCount="100000" sheet="1" objects="1" scenarios="1"/>
  <mergeCells count="8">
    <mergeCell ref="A186:O186"/>
    <mergeCell ref="A4:E4"/>
    <mergeCell ref="A183:N183"/>
    <mergeCell ref="A1:R1"/>
    <mergeCell ref="A2:R2"/>
    <mergeCell ref="A3:R3"/>
    <mergeCell ref="A184:R184"/>
    <mergeCell ref="A185:R185"/>
  </mergeCells>
  <hyperlinks>
    <hyperlink ref="A188" location="'Table of Contents'!A1" display="Return to Table of Contents" xr:uid="{CDF6365A-F819-444B-923B-1B72E3766BE4}"/>
  </hyperlinks>
  <pageMargins left="0.7" right="0.7" top="0.75" bottom="0.75" header="0.3" footer="0.3"/>
  <pageSetup orientation="portrait" r:id="rId1"/>
  <ignoredErrors>
    <ignoredError sqref="N5:R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19E2-B790-402C-BC49-C1103C9FD833}">
  <dimension ref="A1:X26"/>
  <sheetViews>
    <sheetView workbookViewId="0">
      <selection activeCell="A26" sqref="A26"/>
    </sheetView>
  </sheetViews>
  <sheetFormatPr defaultColWidth="9.140625" defaultRowHeight="12.75"/>
  <cols>
    <col min="1" max="1" width="42.5703125" style="65" customWidth="1"/>
    <col min="2" max="9" width="8.42578125" style="65" hidden="1" customWidth="1"/>
    <col min="10" max="11" width="8.85546875" style="65" hidden="1" customWidth="1"/>
    <col min="12" max="13" width="9.42578125" style="65" hidden="1" customWidth="1"/>
    <col min="14" max="15" width="0" style="65" hidden="1" customWidth="1"/>
    <col min="16" max="16" width="10.5703125" style="65" hidden="1" customWidth="1"/>
    <col min="17" max="18" width="0" style="65" hidden="1" customWidth="1"/>
    <col min="19" max="256" width="9.140625" style="65"/>
    <col min="257" max="257" width="42.5703125" style="65" customWidth="1"/>
    <col min="258" max="270" width="0" style="65" hidden="1" customWidth="1"/>
    <col min="271" max="512" width="9.140625" style="65"/>
    <col min="513" max="513" width="42.5703125" style="65" customWidth="1"/>
    <col min="514" max="526" width="0" style="65" hidden="1" customWidth="1"/>
    <col min="527" max="768" width="9.140625" style="65"/>
    <col min="769" max="769" width="42.5703125" style="65" customWidth="1"/>
    <col min="770" max="782" width="0" style="65" hidden="1" customWidth="1"/>
    <col min="783" max="1024" width="9.140625" style="65"/>
    <col min="1025" max="1025" width="42.5703125" style="65" customWidth="1"/>
    <col min="1026" max="1038" width="0" style="65" hidden="1" customWidth="1"/>
    <col min="1039" max="1280" width="9.140625" style="65"/>
    <col min="1281" max="1281" width="42.5703125" style="65" customWidth="1"/>
    <col min="1282" max="1294" width="0" style="65" hidden="1" customWidth="1"/>
    <col min="1295" max="1536" width="9.140625" style="65"/>
    <col min="1537" max="1537" width="42.5703125" style="65" customWidth="1"/>
    <col min="1538" max="1550" width="0" style="65" hidden="1" customWidth="1"/>
    <col min="1551" max="1792" width="9.140625" style="65"/>
    <col min="1793" max="1793" width="42.5703125" style="65" customWidth="1"/>
    <col min="1794" max="1806" width="0" style="65" hidden="1" customWidth="1"/>
    <col min="1807" max="2048" width="9.140625" style="65"/>
    <col min="2049" max="2049" width="42.5703125" style="65" customWidth="1"/>
    <col min="2050" max="2062" width="0" style="65" hidden="1" customWidth="1"/>
    <col min="2063" max="2304" width="9.140625" style="65"/>
    <col min="2305" max="2305" width="42.5703125" style="65" customWidth="1"/>
    <col min="2306" max="2318" width="0" style="65" hidden="1" customWidth="1"/>
    <col min="2319" max="2560" width="9.140625" style="65"/>
    <col min="2561" max="2561" width="42.5703125" style="65" customWidth="1"/>
    <col min="2562" max="2574" width="0" style="65" hidden="1" customWidth="1"/>
    <col min="2575" max="2816" width="9.140625" style="65"/>
    <col min="2817" max="2817" width="42.5703125" style="65" customWidth="1"/>
    <col min="2818" max="2830" width="0" style="65" hidden="1" customWidth="1"/>
    <col min="2831" max="3072" width="9.140625" style="65"/>
    <col min="3073" max="3073" width="42.5703125" style="65" customWidth="1"/>
    <col min="3074" max="3086" width="0" style="65" hidden="1" customWidth="1"/>
    <col min="3087" max="3328" width="9.140625" style="65"/>
    <col min="3329" max="3329" width="42.5703125" style="65" customWidth="1"/>
    <col min="3330" max="3342" width="0" style="65" hidden="1" customWidth="1"/>
    <col min="3343" max="3584" width="9.140625" style="65"/>
    <col min="3585" max="3585" width="42.5703125" style="65" customWidth="1"/>
    <col min="3586" max="3598" width="0" style="65" hidden="1" customWidth="1"/>
    <col min="3599" max="3840" width="9.140625" style="65"/>
    <col min="3841" max="3841" width="42.5703125" style="65" customWidth="1"/>
    <col min="3842" max="3854" width="0" style="65" hidden="1" customWidth="1"/>
    <col min="3855" max="4096" width="9.140625" style="65"/>
    <col min="4097" max="4097" width="42.5703125" style="65" customWidth="1"/>
    <col min="4098" max="4110" width="0" style="65" hidden="1" customWidth="1"/>
    <col min="4111" max="4352" width="9.140625" style="65"/>
    <col min="4353" max="4353" width="42.5703125" style="65" customWidth="1"/>
    <col min="4354" max="4366" width="0" style="65" hidden="1" customWidth="1"/>
    <col min="4367" max="4608" width="9.140625" style="65"/>
    <col min="4609" max="4609" width="42.5703125" style="65" customWidth="1"/>
    <col min="4610" max="4622" width="0" style="65" hidden="1" customWidth="1"/>
    <col min="4623" max="4864" width="9.140625" style="65"/>
    <col min="4865" max="4865" width="42.5703125" style="65" customWidth="1"/>
    <col min="4866" max="4878" width="0" style="65" hidden="1" customWidth="1"/>
    <col min="4879" max="5120" width="9.140625" style="65"/>
    <col min="5121" max="5121" width="42.5703125" style="65" customWidth="1"/>
    <col min="5122" max="5134" width="0" style="65" hidden="1" customWidth="1"/>
    <col min="5135" max="5376" width="9.140625" style="65"/>
    <col min="5377" max="5377" width="42.5703125" style="65" customWidth="1"/>
    <col min="5378" max="5390" width="0" style="65" hidden="1" customWidth="1"/>
    <col min="5391" max="5632" width="9.140625" style="65"/>
    <col min="5633" max="5633" width="42.5703125" style="65" customWidth="1"/>
    <col min="5634" max="5646" width="0" style="65" hidden="1" customWidth="1"/>
    <col min="5647" max="5888" width="9.140625" style="65"/>
    <col min="5889" max="5889" width="42.5703125" style="65" customWidth="1"/>
    <col min="5890" max="5902" width="0" style="65" hidden="1" customWidth="1"/>
    <col min="5903" max="6144" width="9.140625" style="65"/>
    <col min="6145" max="6145" width="42.5703125" style="65" customWidth="1"/>
    <col min="6146" max="6158" width="0" style="65" hidden="1" customWidth="1"/>
    <col min="6159" max="6400" width="9.140625" style="65"/>
    <col min="6401" max="6401" width="42.5703125" style="65" customWidth="1"/>
    <col min="6402" max="6414" width="0" style="65" hidden="1" customWidth="1"/>
    <col min="6415" max="6656" width="9.140625" style="65"/>
    <col min="6657" max="6657" width="42.5703125" style="65" customWidth="1"/>
    <col min="6658" max="6670" width="0" style="65" hidden="1" customWidth="1"/>
    <col min="6671" max="6912" width="9.140625" style="65"/>
    <col min="6913" max="6913" width="42.5703125" style="65" customWidth="1"/>
    <col min="6914" max="6926" width="0" style="65" hidden="1" customWidth="1"/>
    <col min="6927" max="7168" width="9.140625" style="65"/>
    <col min="7169" max="7169" width="42.5703125" style="65" customWidth="1"/>
    <col min="7170" max="7182" width="0" style="65" hidden="1" customWidth="1"/>
    <col min="7183" max="7424" width="9.140625" style="65"/>
    <col min="7425" max="7425" width="42.5703125" style="65" customWidth="1"/>
    <col min="7426" max="7438" width="0" style="65" hidden="1" customWidth="1"/>
    <col min="7439" max="7680" width="9.140625" style="65"/>
    <col min="7681" max="7681" width="42.5703125" style="65" customWidth="1"/>
    <col min="7682" max="7694" width="0" style="65" hidden="1" customWidth="1"/>
    <col min="7695" max="7936" width="9.140625" style="65"/>
    <col min="7937" max="7937" width="42.5703125" style="65" customWidth="1"/>
    <col min="7938" max="7950" width="0" style="65" hidden="1" customWidth="1"/>
    <col min="7951" max="8192" width="9.140625" style="65"/>
    <col min="8193" max="8193" width="42.5703125" style="65" customWidth="1"/>
    <col min="8194" max="8206" width="0" style="65" hidden="1" customWidth="1"/>
    <col min="8207" max="8448" width="9.140625" style="65"/>
    <col min="8449" max="8449" width="42.5703125" style="65" customWidth="1"/>
    <col min="8450" max="8462" width="0" style="65" hidden="1" customWidth="1"/>
    <col min="8463" max="8704" width="9.140625" style="65"/>
    <col min="8705" max="8705" width="42.5703125" style="65" customWidth="1"/>
    <col min="8706" max="8718" width="0" style="65" hidden="1" customWidth="1"/>
    <col min="8719" max="8960" width="9.140625" style="65"/>
    <col min="8961" max="8961" width="42.5703125" style="65" customWidth="1"/>
    <col min="8962" max="8974" width="0" style="65" hidden="1" customWidth="1"/>
    <col min="8975" max="9216" width="9.140625" style="65"/>
    <col min="9217" max="9217" width="42.5703125" style="65" customWidth="1"/>
    <col min="9218" max="9230" width="0" style="65" hidden="1" customWidth="1"/>
    <col min="9231" max="9472" width="9.140625" style="65"/>
    <col min="9473" max="9473" width="42.5703125" style="65" customWidth="1"/>
    <col min="9474" max="9486" width="0" style="65" hidden="1" customWidth="1"/>
    <col min="9487" max="9728" width="9.140625" style="65"/>
    <col min="9729" max="9729" width="42.5703125" style="65" customWidth="1"/>
    <col min="9730" max="9742" width="0" style="65" hidden="1" customWidth="1"/>
    <col min="9743" max="9984" width="9.140625" style="65"/>
    <col min="9985" max="9985" width="42.5703125" style="65" customWidth="1"/>
    <col min="9986" max="9998" width="0" style="65" hidden="1" customWidth="1"/>
    <col min="9999" max="10240" width="9.140625" style="65"/>
    <col min="10241" max="10241" width="42.5703125" style="65" customWidth="1"/>
    <col min="10242" max="10254" width="0" style="65" hidden="1" customWidth="1"/>
    <col min="10255" max="10496" width="9.140625" style="65"/>
    <col min="10497" max="10497" width="42.5703125" style="65" customWidth="1"/>
    <col min="10498" max="10510" width="0" style="65" hidden="1" customWidth="1"/>
    <col min="10511" max="10752" width="9.140625" style="65"/>
    <col min="10753" max="10753" width="42.5703125" style="65" customWidth="1"/>
    <col min="10754" max="10766" width="0" style="65" hidden="1" customWidth="1"/>
    <col min="10767" max="11008" width="9.140625" style="65"/>
    <col min="11009" max="11009" width="42.5703125" style="65" customWidth="1"/>
    <col min="11010" max="11022" width="0" style="65" hidden="1" customWidth="1"/>
    <col min="11023" max="11264" width="9.140625" style="65"/>
    <col min="11265" max="11265" width="42.5703125" style="65" customWidth="1"/>
    <col min="11266" max="11278" width="0" style="65" hidden="1" customWidth="1"/>
    <col min="11279" max="11520" width="9.140625" style="65"/>
    <col min="11521" max="11521" width="42.5703125" style="65" customWidth="1"/>
    <col min="11522" max="11534" width="0" style="65" hidden="1" customWidth="1"/>
    <col min="11535" max="11776" width="9.140625" style="65"/>
    <col min="11777" max="11777" width="42.5703125" style="65" customWidth="1"/>
    <col min="11778" max="11790" width="0" style="65" hidden="1" customWidth="1"/>
    <col min="11791" max="12032" width="9.140625" style="65"/>
    <col min="12033" max="12033" width="42.5703125" style="65" customWidth="1"/>
    <col min="12034" max="12046" width="0" style="65" hidden="1" customWidth="1"/>
    <col min="12047" max="12288" width="9.140625" style="65"/>
    <col min="12289" max="12289" width="42.5703125" style="65" customWidth="1"/>
    <col min="12290" max="12302" width="0" style="65" hidden="1" customWidth="1"/>
    <col min="12303" max="12544" width="9.140625" style="65"/>
    <col min="12545" max="12545" width="42.5703125" style="65" customWidth="1"/>
    <col min="12546" max="12558" width="0" style="65" hidden="1" customWidth="1"/>
    <col min="12559" max="12800" width="9.140625" style="65"/>
    <col min="12801" max="12801" width="42.5703125" style="65" customWidth="1"/>
    <col min="12802" max="12814" width="0" style="65" hidden="1" customWidth="1"/>
    <col min="12815" max="13056" width="9.140625" style="65"/>
    <col min="13057" max="13057" width="42.5703125" style="65" customWidth="1"/>
    <col min="13058" max="13070" width="0" style="65" hidden="1" customWidth="1"/>
    <col min="13071" max="13312" width="9.140625" style="65"/>
    <col min="13313" max="13313" width="42.5703125" style="65" customWidth="1"/>
    <col min="13314" max="13326" width="0" style="65" hidden="1" customWidth="1"/>
    <col min="13327" max="13568" width="9.140625" style="65"/>
    <col min="13569" max="13569" width="42.5703125" style="65" customWidth="1"/>
    <col min="13570" max="13582" width="0" style="65" hidden="1" customWidth="1"/>
    <col min="13583" max="13824" width="9.140625" style="65"/>
    <col min="13825" max="13825" width="42.5703125" style="65" customWidth="1"/>
    <col min="13826" max="13838" width="0" style="65" hidden="1" customWidth="1"/>
    <col min="13839" max="14080" width="9.140625" style="65"/>
    <col min="14081" max="14081" width="42.5703125" style="65" customWidth="1"/>
    <col min="14082" max="14094" width="0" style="65" hidden="1" customWidth="1"/>
    <col min="14095" max="14336" width="9.140625" style="65"/>
    <col min="14337" max="14337" width="42.5703125" style="65" customWidth="1"/>
    <col min="14338" max="14350" width="0" style="65" hidden="1" customWidth="1"/>
    <col min="14351" max="14592" width="9.140625" style="65"/>
    <col min="14593" max="14593" width="42.5703125" style="65" customWidth="1"/>
    <col min="14594" max="14606" width="0" style="65" hidden="1" customWidth="1"/>
    <col min="14607" max="14848" width="9.140625" style="65"/>
    <col min="14849" max="14849" width="42.5703125" style="65" customWidth="1"/>
    <col min="14850" max="14862" width="0" style="65" hidden="1" customWidth="1"/>
    <col min="14863" max="15104" width="9.140625" style="65"/>
    <col min="15105" max="15105" width="42.5703125" style="65" customWidth="1"/>
    <col min="15106" max="15118" width="0" style="65" hidden="1" customWidth="1"/>
    <col min="15119" max="15360" width="9.140625" style="65"/>
    <col min="15361" max="15361" width="42.5703125" style="65" customWidth="1"/>
    <col min="15362" max="15374" width="0" style="65" hidden="1" customWidth="1"/>
    <col min="15375" max="15616" width="9.140625" style="65"/>
    <col min="15617" max="15617" width="42.5703125" style="65" customWidth="1"/>
    <col min="15618" max="15630" width="0" style="65" hidden="1" customWidth="1"/>
    <col min="15631" max="15872" width="9.140625" style="65"/>
    <col min="15873" max="15873" width="42.5703125" style="65" customWidth="1"/>
    <col min="15874" max="15886" width="0" style="65" hidden="1" customWidth="1"/>
    <col min="15887" max="16128" width="9.140625" style="65"/>
    <col min="16129" max="16129" width="42.5703125" style="65" customWidth="1"/>
    <col min="16130" max="16142" width="0" style="65" hidden="1" customWidth="1"/>
    <col min="16143" max="16384" width="9.140625" style="65"/>
  </cols>
  <sheetData>
    <row r="1" spans="1:23">
      <c r="A1" s="1438" t="s">
        <v>476</v>
      </c>
      <c r="B1" s="1438"/>
      <c r="C1" s="1438"/>
      <c r="D1" s="1438"/>
      <c r="E1" s="1438"/>
      <c r="F1" s="1438"/>
      <c r="G1" s="1438"/>
      <c r="H1" s="1438"/>
      <c r="I1" s="1438"/>
      <c r="J1" s="1438"/>
      <c r="K1" s="1438"/>
      <c r="L1" s="1438"/>
      <c r="M1" s="1438"/>
      <c r="N1" s="1438"/>
      <c r="O1" s="1438"/>
      <c r="P1" s="1438"/>
      <c r="Q1" s="1438"/>
      <c r="R1" s="1438"/>
      <c r="S1" s="1438"/>
      <c r="T1" s="1438"/>
      <c r="U1" s="1438"/>
      <c r="V1" s="1438"/>
      <c r="W1" s="1438"/>
    </row>
    <row r="2" spans="1:23">
      <c r="A2" s="1438" t="s">
        <v>14</v>
      </c>
      <c r="B2" s="1438"/>
      <c r="C2" s="1438"/>
      <c r="D2" s="1438"/>
      <c r="E2" s="1438"/>
      <c r="F2" s="1438"/>
      <c r="G2" s="1438"/>
      <c r="H2" s="1438"/>
      <c r="I2" s="1438"/>
      <c r="J2" s="1438"/>
      <c r="K2" s="1438"/>
      <c r="L2" s="1438"/>
      <c r="M2" s="1438"/>
      <c r="N2" s="1438"/>
      <c r="O2" s="1438"/>
      <c r="P2" s="1438"/>
      <c r="Q2" s="1438"/>
      <c r="R2" s="1438"/>
      <c r="S2" s="1438"/>
      <c r="T2" s="1438"/>
      <c r="U2" s="1438"/>
      <c r="V2" s="1438"/>
      <c r="W2" s="1438"/>
    </row>
    <row r="3" spans="1:23">
      <c r="A3" s="1438" t="s">
        <v>1059</v>
      </c>
      <c r="B3" s="1438"/>
      <c r="C3" s="1438"/>
      <c r="D3" s="1438"/>
      <c r="E3" s="1438"/>
      <c r="F3" s="1438"/>
      <c r="G3" s="1438"/>
      <c r="H3" s="1438"/>
      <c r="I3" s="1438"/>
      <c r="J3" s="1438"/>
      <c r="K3" s="1438"/>
      <c r="L3" s="1438"/>
      <c r="M3" s="1438"/>
      <c r="N3" s="1438"/>
      <c r="O3" s="1438"/>
      <c r="P3" s="1438"/>
      <c r="Q3" s="1438"/>
      <c r="R3" s="1438"/>
      <c r="S3" s="1438"/>
      <c r="T3" s="1438"/>
      <c r="U3" s="1438"/>
      <c r="V3" s="1438"/>
      <c r="W3" s="1438"/>
    </row>
    <row r="4" spans="1:23" hidden="1">
      <c r="A4" s="1215" t="s">
        <v>477</v>
      </c>
      <c r="B4" s="1215"/>
      <c r="C4" s="1215"/>
      <c r="D4" s="1215"/>
      <c r="E4" s="1215"/>
      <c r="F4" s="1215"/>
      <c r="G4" s="1215"/>
      <c r="H4" s="1215"/>
      <c r="I4" s="1215"/>
      <c r="J4" s="1215"/>
      <c r="K4" s="1215"/>
      <c r="L4" s="1215"/>
      <c r="M4" s="1215"/>
      <c r="N4" s="1215"/>
      <c r="O4" s="1215"/>
      <c r="P4" s="1215"/>
      <c r="Q4" s="1215"/>
      <c r="R4" s="1215"/>
      <c r="S4" s="1215"/>
      <c r="T4" s="1215"/>
      <c r="U4" s="1215"/>
      <c r="V4" s="1215"/>
      <c r="W4" s="1215"/>
    </row>
    <row r="5" spans="1:23" hidden="1">
      <c r="A5" s="1215"/>
      <c r="B5" s="1215"/>
      <c r="C5" s="1215"/>
      <c r="D5" s="1215"/>
      <c r="E5" s="1215"/>
      <c r="F5" s="1215"/>
      <c r="G5" s="1215"/>
      <c r="H5" s="1215"/>
      <c r="I5" s="1215"/>
      <c r="J5" s="1215"/>
      <c r="K5" s="1215"/>
      <c r="L5" s="1215"/>
      <c r="M5" s="1215"/>
      <c r="N5" s="1215"/>
      <c r="O5" s="1215"/>
      <c r="P5" s="1215"/>
      <c r="Q5" s="1215"/>
      <c r="R5" s="1215"/>
      <c r="S5" s="1215"/>
      <c r="T5" s="1215"/>
      <c r="U5" s="1215"/>
      <c r="V5" s="1215"/>
      <c r="W5" s="1215"/>
    </row>
    <row r="6" spans="1:23" hidden="1">
      <c r="A6" s="1215" t="s">
        <v>478</v>
      </c>
      <c r="B6" s="1215"/>
      <c r="C6" s="1215"/>
      <c r="D6" s="1215"/>
      <c r="E6" s="1215"/>
      <c r="F6" s="1215"/>
      <c r="G6" s="1215"/>
      <c r="H6" s="1215"/>
      <c r="I6" s="1215"/>
      <c r="J6" s="1215"/>
      <c r="K6" s="1215"/>
      <c r="L6" s="1215"/>
      <c r="M6" s="1215"/>
      <c r="N6" s="1215"/>
      <c r="O6" s="1215"/>
      <c r="P6" s="1215"/>
      <c r="Q6" s="1215"/>
      <c r="R6" s="1215"/>
      <c r="S6" s="1215"/>
      <c r="T6" s="1215"/>
      <c r="U6" s="1215"/>
      <c r="V6" s="1215"/>
      <c r="W6" s="1215"/>
    </row>
    <row r="7" spans="1:23" hidden="1">
      <c r="A7" s="1215" t="s">
        <v>479</v>
      </c>
      <c r="B7" s="1215"/>
      <c r="C7" s="1215"/>
      <c r="D7" s="1215"/>
      <c r="E7" s="1215"/>
      <c r="F7" s="1215"/>
      <c r="G7" s="1215"/>
      <c r="H7" s="1215"/>
      <c r="I7" s="1215"/>
      <c r="J7" s="1215"/>
      <c r="K7" s="1215"/>
      <c r="L7" s="1215"/>
      <c r="M7" s="1215"/>
      <c r="N7" s="1215"/>
      <c r="O7" s="1215"/>
      <c r="P7" s="1215"/>
      <c r="Q7" s="1215"/>
      <c r="R7" s="1215"/>
      <c r="S7" s="1215"/>
      <c r="T7" s="1215"/>
      <c r="U7" s="1215"/>
      <c r="V7" s="1215"/>
      <c r="W7" s="1215"/>
    </row>
    <row r="8" spans="1:23" ht="13.5" thickBot="1">
      <c r="A8" s="1215"/>
      <c r="B8" s="1215"/>
      <c r="C8" s="1215"/>
      <c r="D8" s="1215"/>
      <c r="E8" s="1215"/>
      <c r="F8" s="1215"/>
      <c r="G8" s="1215"/>
      <c r="H8" s="1215"/>
      <c r="I8" s="1215"/>
      <c r="J8" s="1215"/>
      <c r="K8" s="1215"/>
      <c r="L8" s="1215"/>
      <c r="M8" s="1215"/>
      <c r="N8" s="1215"/>
      <c r="O8" s="1215"/>
      <c r="P8" s="1215"/>
      <c r="Q8" s="1215"/>
      <c r="R8" s="1215"/>
      <c r="S8" s="1215"/>
      <c r="T8" s="1215"/>
      <c r="U8" s="1215"/>
      <c r="V8" s="1215"/>
      <c r="W8" s="1215"/>
    </row>
    <row r="9" spans="1:23" ht="15.75">
      <c r="A9" s="1216" t="s">
        <v>480</v>
      </c>
      <c r="B9" s="1217">
        <v>2002</v>
      </c>
      <c r="C9" s="1217">
        <v>2003</v>
      </c>
      <c r="D9" s="1217">
        <v>2004</v>
      </c>
      <c r="E9" s="1217">
        <v>2005</v>
      </c>
      <c r="F9" s="1218">
        <v>2006</v>
      </c>
      <c r="G9" s="1219">
        <v>2007</v>
      </c>
      <c r="H9" s="1220">
        <v>2008</v>
      </c>
      <c r="I9" s="1220">
        <v>2009</v>
      </c>
      <c r="J9" s="1220">
        <v>2010</v>
      </c>
      <c r="K9" s="1220">
        <v>2011</v>
      </c>
      <c r="L9" s="1220">
        <v>2012</v>
      </c>
      <c r="M9" s="1220">
        <v>2013</v>
      </c>
      <c r="N9" s="1220">
        <v>2014</v>
      </c>
      <c r="O9" s="1220">
        <v>2015</v>
      </c>
      <c r="P9" s="1220">
        <v>2016</v>
      </c>
      <c r="Q9" s="1220">
        <v>2017</v>
      </c>
      <c r="R9" s="1220">
        <v>2018</v>
      </c>
      <c r="S9" s="1220">
        <v>2019</v>
      </c>
      <c r="T9" s="1220">
        <v>2020</v>
      </c>
      <c r="U9" s="1220">
        <v>2021</v>
      </c>
      <c r="V9" s="1220">
        <v>2022</v>
      </c>
      <c r="W9" s="1221">
        <v>2023</v>
      </c>
    </row>
    <row r="10" spans="1:23">
      <c r="A10" s="1222"/>
      <c r="B10" s="394"/>
      <c r="C10" s="394"/>
      <c r="D10" s="394"/>
      <c r="E10" s="1223"/>
      <c r="F10" s="395"/>
      <c r="G10" s="393"/>
      <c r="H10" s="396"/>
      <c r="I10" s="396"/>
      <c r="J10" s="396"/>
      <c r="K10" s="1224"/>
      <c r="L10" s="1224"/>
      <c r="M10" s="396"/>
      <c r="N10" s="396"/>
      <c r="O10" s="396"/>
      <c r="P10" s="1012"/>
      <c r="Q10" s="1012"/>
      <c r="R10" s="1215"/>
      <c r="S10" s="1215"/>
      <c r="T10" s="1215"/>
      <c r="U10" s="1215"/>
      <c r="V10" s="1215"/>
      <c r="W10" s="1225"/>
    </row>
    <row r="11" spans="1:23">
      <c r="A11" s="1226" t="s">
        <v>481</v>
      </c>
      <c r="B11" s="1227"/>
      <c r="C11" s="1227"/>
      <c r="D11" s="1227"/>
      <c r="E11" s="1228"/>
      <c r="F11" s="1229"/>
      <c r="G11" s="397"/>
      <c r="H11" s="1230"/>
      <c r="I11" s="1230"/>
      <c r="J11" s="1231" t="s">
        <v>57</v>
      </c>
      <c r="K11" s="1231" t="s">
        <v>57</v>
      </c>
      <c r="L11" s="1231" t="s">
        <v>482</v>
      </c>
      <c r="M11" s="1232">
        <v>5.3E-3</v>
      </c>
      <c r="N11" s="1232">
        <v>1.54E-2</v>
      </c>
      <c r="O11" s="1232">
        <v>1.7999999999999999E-2</v>
      </c>
      <c r="P11" s="1233">
        <v>2.1600000000000001E-2</v>
      </c>
      <c r="Q11" s="1233">
        <v>2.3300000000000001E-2</v>
      </c>
      <c r="R11" s="1233">
        <v>2.4799999999999999E-2</v>
      </c>
      <c r="S11" s="1233">
        <v>2.4899999999999999E-2</v>
      </c>
      <c r="T11" s="1233">
        <v>2.5000000000000001E-2</v>
      </c>
      <c r="U11" s="1233">
        <v>2.4799999999999999E-2</v>
      </c>
      <c r="V11" s="1233">
        <v>2.4799999999999999E-2</v>
      </c>
      <c r="W11" s="1234">
        <v>2.4E-2</v>
      </c>
    </row>
    <row r="12" spans="1:23" ht="15.75">
      <c r="A12" s="1235" t="s">
        <v>483</v>
      </c>
      <c r="B12" s="1227"/>
      <c r="C12" s="1227"/>
      <c r="D12" s="1227"/>
      <c r="E12" s="1228"/>
      <c r="F12" s="1229"/>
      <c r="G12" s="397"/>
      <c r="H12" s="1230"/>
      <c r="I12" s="1230"/>
      <c r="J12" s="1231" t="s">
        <v>57</v>
      </c>
      <c r="K12" s="1231" t="s">
        <v>57</v>
      </c>
      <c r="L12" s="1231" t="s">
        <v>57</v>
      </c>
      <c r="M12" s="1236">
        <v>9.7999999999999997E-3</v>
      </c>
      <c r="N12" s="1236">
        <v>2.8199999999999999E-2</v>
      </c>
      <c r="O12" s="1236">
        <v>3.2599999999999997E-2</v>
      </c>
      <c r="P12" s="1237">
        <v>3.8100000000000002E-2</v>
      </c>
      <c r="Q12" s="1237">
        <v>4.0599999999999997E-2</v>
      </c>
      <c r="R12" s="1237">
        <v>4.3400000000000001E-2</v>
      </c>
      <c r="S12" s="1237">
        <v>4.2200000000000001E-2</v>
      </c>
      <c r="T12" s="1237">
        <v>4.2000000000000003E-2</v>
      </c>
      <c r="U12" s="1237">
        <v>4.2299999999999997E-2</v>
      </c>
      <c r="V12" s="1237">
        <v>4.2500000000000003E-2</v>
      </c>
      <c r="W12" s="1238">
        <v>3.8800000000000001E-2</v>
      </c>
    </row>
    <row r="13" spans="1:23" ht="15.75">
      <c r="A13" s="1235" t="s">
        <v>484</v>
      </c>
      <c r="B13" s="1227"/>
      <c r="C13" s="1227"/>
      <c r="D13" s="1227"/>
      <c r="E13" s="1228"/>
      <c r="F13" s="1229"/>
      <c r="G13" s="397"/>
      <c r="H13" s="1230"/>
      <c r="I13" s="1230"/>
      <c r="J13" s="1231" t="s">
        <v>57</v>
      </c>
      <c r="K13" s="1231" t="s">
        <v>57</v>
      </c>
      <c r="L13" s="1231" t="s">
        <v>57</v>
      </c>
      <c r="M13" s="1236">
        <v>1.1999999999999999E-3</v>
      </c>
      <c r="N13" s="1236">
        <v>3.3999999999999998E-3</v>
      </c>
      <c r="O13" s="1236">
        <v>4.8999999999999998E-3</v>
      </c>
      <c r="P13" s="1237">
        <v>6.7999999999999996E-3</v>
      </c>
      <c r="Q13" s="1237">
        <v>7.7000000000000002E-3</v>
      </c>
      <c r="R13" s="1237">
        <v>8.3999999999999995E-3</v>
      </c>
      <c r="S13" s="1237">
        <v>9.4000000000000004E-3</v>
      </c>
      <c r="T13" s="1237">
        <v>1.01E-2</v>
      </c>
      <c r="U13" s="1237">
        <v>1.01E-2</v>
      </c>
      <c r="V13" s="1237">
        <v>1.09E-2</v>
      </c>
      <c r="W13" s="1238">
        <v>1.11E-2</v>
      </c>
    </row>
    <row r="14" spans="1:23">
      <c r="A14" s="1222"/>
      <c r="B14" s="394"/>
      <c r="C14" s="394"/>
      <c r="D14" s="394"/>
      <c r="E14" s="1223"/>
      <c r="F14" s="395"/>
      <c r="G14" s="393"/>
      <c r="H14" s="396"/>
      <c r="I14" s="396"/>
      <c r="J14" s="1224"/>
      <c r="K14" s="1224"/>
      <c r="L14" s="1224"/>
      <c r="M14" s="1224"/>
      <c r="N14" s="1224"/>
      <c r="O14" s="1224"/>
      <c r="P14" s="1215"/>
      <c r="Q14" s="1215"/>
      <c r="R14" s="1215"/>
      <c r="S14" s="1215"/>
      <c r="T14" s="1215"/>
      <c r="U14" s="1215"/>
      <c r="V14" s="1215"/>
      <c r="W14" s="1239"/>
    </row>
    <row r="15" spans="1:23">
      <c r="A15" s="1226" t="s">
        <v>485</v>
      </c>
      <c r="B15" s="1240">
        <v>0.24058991034457031</v>
      </c>
      <c r="C15" s="1240">
        <v>0.22518703387310268</v>
      </c>
      <c r="D15" s="1240">
        <v>0.23636256239109246</v>
      </c>
      <c r="E15" s="1240">
        <v>0.23478093952090656</v>
      </c>
      <c r="F15" s="1241">
        <v>0.23188254188998764</v>
      </c>
      <c r="G15" s="398">
        <v>0.22138909335895102</v>
      </c>
      <c r="H15" s="1232">
        <v>0.20872145262736022</v>
      </c>
      <c r="I15" s="1232">
        <v>0.19756919854975094</v>
      </c>
      <c r="J15" s="1232">
        <v>0.19866291513358825</v>
      </c>
      <c r="K15" s="1232">
        <v>0.19804833973345382</v>
      </c>
      <c r="L15" s="1232">
        <v>0.20319999999999999</v>
      </c>
      <c r="M15" s="1232">
        <f>20.54%</f>
        <v>0.2054</v>
      </c>
      <c r="N15" s="1232">
        <f>19.47%</f>
        <v>0.19469999999999998</v>
      </c>
      <c r="O15" s="1232">
        <v>0.19400000000000001</v>
      </c>
      <c r="P15" s="1233">
        <v>0.19239999999999999</v>
      </c>
      <c r="Q15" s="1233">
        <v>0.19539999999999999</v>
      </c>
      <c r="R15" s="1233">
        <v>0.1986</v>
      </c>
      <c r="S15" s="1233">
        <v>0.19939999999999999</v>
      </c>
      <c r="T15" s="1233">
        <v>0.19980000000000001</v>
      </c>
      <c r="U15" s="1233">
        <v>0.20760000000000001</v>
      </c>
      <c r="V15" s="1233">
        <v>0.20910000000000001</v>
      </c>
      <c r="W15" s="1234">
        <v>0.21560000000000001</v>
      </c>
    </row>
    <row r="16" spans="1:23" ht="15.75">
      <c r="A16" s="1235" t="s">
        <v>483</v>
      </c>
      <c r="B16" s="1228">
        <v>0.32167790298051707</v>
      </c>
      <c r="C16" s="1228">
        <v>0.30324533378173868</v>
      </c>
      <c r="D16" s="1228">
        <v>0.31492615792602074</v>
      </c>
      <c r="E16" s="1228">
        <v>0.31764828087670094</v>
      </c>
      <c r="F16" s="1242">
        <v>0.31018496673429907</v>
      </c>
      <c r="G16" s="399">
        <v>0.3038357883855724</v>
      </c>
      <c r="H16" s="1236">
        <v>0.28764737232065096</v>
      </c>
      <c r="I16" s="1236">
        <v>0.27542514171390464</v>
      </c>
      <c r="J16" s="1236">
        <v>0.27756115199312009</v>
      </c>
      <c r="K16" s="1236">
        <v>0.27870633461474176</v>
      </c>
      <c r="L16" s="1236">
        <v>0.28210000000000002</v>
      </c>
      <c r="M16" s="1236">
        <f>28.03%</f>
        <v>0.28029999999999999</v>
      </c>
      <c r="N16" s="1236">
        <f>25.84%</f>
        <v>0.25840000000000002</v>
      </c>
      <c r="O16" s="1236">
        <v>0.25790000000000002</v>
      </c>
      <c r="P16" s="1237">
        <v>0.2545</v>
      </c>
      <c r="Q16" s="1237">
        <v>0.25679999999999997</v>
      </c>
      <c r="R16" s="1237">
        <v>0.2591</v>
      </c>
      <c r="S16" s="1237">
        <v>0.25819999999999999</v>
      </c>
      <c r="T16" s="1237">
        <v>0.25919999999999999</v>
      </c>
      <c r="U16" s="1237">
        <v>0.2702</v>
      </c>
      <c r="V16" s="1237">
        <v>0.27479999999999999</v>
      </c>
      <c r="W16" s="1238">
        <v>0.27679999999999999</v>
      </c>
    </row>
    <row r="17" spans="1:24" ht="15.75">
      <c r="A17" s="1235" t="s">
        <v>484</v>
      </c>
      <c r="B17" s="1227">
        <v>0.15302150551539526</v>
      </c>
      <c r="C17" s="1227">
        <v>0.14056727590900253</v>
      </c>
      <c r="D17" s="1227">
        <v>0.15235115082323894</v>
      </c>
      <c r="E17" s="1227">
        <v>0.14860722917594957</v>
      </c>
      <c r="F17" s="1242">
        <v>0.14649394754106795</v>
      </c>
      <c r="G17" s="399">
        <v>0.1366310329559112</v>
      </c>
      <c r="H17" s="1243">
        <v>0.13064499537084662</v>
      </c>
      <c r="I17" s="1243">
        <v>0.1227326685660019</v>
      </c>
      <c r="J17" s="1243">
        <v>0.1222013865211956</v>
      </c>
      <c r="K17" s="1243">
        <v>0.12162138382487506</v>
      </c>
      <c r="L17" s="1243">
        <v>0.13039999999999999</v>
      </c>
      <c r="M17" s="1243">
        <f>13.75%</f>
        <v>0.13750000000000001</v>
      </c>
      <c r="N17" s="1243">
        <f>13.47%</f>
        <v>0.13470000000000001</v>
      </c>
      <c r="O17" s="1243">
        <v>0.1366</v>
      </c>
      <c r="P17" s="1237">
        <v>0.13650000000000001</v>
      </c>
      <c r="Q17" s="1237">
        <v>0.14019999999999999</v>
      </c>
      <c r="R17" s="1237">
        <v>0.1449</v>
      </c>
      <c r="S17" s="1237">
        <v>0.1467</v>
      </c>
      <c r="T17" s="1237">
        <v>0.1474</v>
      </c>
      <c r="U17" s="1237">
        <v>0.1542</v>
      </c>
      <c r="V17" s="1237">
        <v>0.15740000000000001</v>
      </c>
      <c r="W17" s="1238">
        <v>0.16220000000000001</v>
      </c>
    </row>
    <row r="18" spans="1:24">
      <c r="A18" s="1235"/>
      <c r="B18" s="1228"/>
      <c r="C18" s="1228"/>
      <c r="D18" s="1228"/>
      <c r="E18" s="1228"/>
      <c r="F18" s="1242"/>
      <c r="G18" s="399"/>
      <c r="H18" s="1236"/>
      <c r="I18" s="1236"/>
      <c r="J18" s="1236"/>
      <c r="K18" s="1236"/>
      <c r="L18" s="1236"/>
      <c r="M18" s="1236"/>
      <c r="N18" s="1236"/>
      <c r="O18" s="1236"/>
      <c r="P18" s="1215"/>
      <c r="Q18" s="1215"/>
      <c r="R18" s="1215"/>
      <c r="S18" s="1215"/>
      <c r="T18" s="1215"/>
      <c r="U18" s="1215"/>
      <c r="V18" s="1215"/>
      <c r="W18" s="1239"/>
    </row>
    <row r="19" spans="1:24">
      <c r="A19" s="1226" t="s">
        <v>486</v>
      </c>
      <c r="B19" s="1240">
        <v>0.75941008965542967</v>
      </c>
      <c r="C19" s="1240">
        <v>0.77481296612689732</v>
      </c>
      <c r="D19" s="1240">
        <v>0.76363743760890757</v>
      </c>
      <c r="E19" s="1240">
        <v>0.76521906047909349</v>
      </c>
      <c r="F19" s="1241">
        <v>0.76811745811001242</v>
      </c>
      <c r="G19" s="398">
        <v>0.77861090664104904</v>
      </c>
      <c r="H19" s="1232">
        <v>0.79127854737263981</v>
      </c>
      <c r="I19" s="1232">
        <v>0.80243080145024903</v>
      </c>
      <c r="J19" s="1232">
        <v>0.80133708486641175</v>
      </c>
      <c r="K19" s="1232">
        <v>0.80194262480234924</v>
      </c>
      <c r="L19" s="1232">
        <v>0.79679999999999995</v>
      </c>
      <c r="M19" s="1232">
        <v>0.7893</v>
      </c>
      <c r="N19" s="1232">
        <v>0.78990000000000005</v>
      </c>
      <c r="O19" s="1232">
        <v>0.78800000000000003</v>
      </c>
      <c r="P19" s="1233">
        <v>0.78600000000000003</v>
      </c>
      <c r="Q19" s="1233">
        <v>0.78129999999999999</v>
      </c>
      <c r="R19" s="1233">
        <v>0.77659999999999996</v>
      </c>
      <c r="S19" s="1233">
        <v>0.77569999999999995</v>
      </c>
      <c r="T19" s="1233">
        <v>0.7752</v>
      </c>
      <c r="U19" s="1233">
        <v>0.76749999999999996</v>
      </c>
      <c r="V19" s="1233">
        <v>0.7661</v>
      </c>
      <c r="W19" s="1234">
        <v>0.76039999999999996</v>
      </c>
    </row>
    <row r="20" spans="1:24" ht="15.75">
      <c r="A20" s="1235" t="s">
        <v>483</v>
      </c>
      <c r="B20" s="1228">
        <v>0.67832209701948298</v>
      </c>
      <c r="C20" s="1228">
        <v>0.69675466621826132</v>
      </c>
      <c r="D20" s="1228">
        <v>0.68507384207397926</v>
      </c>
      <c r="E20" s="1228">
        <v>0.68235171912329906</v>
      </c>
      <c r="F20" s="1242">
        <v>0.68981503326570093</v>
      </c>
      <c r="G20" s="399">
        <v>0.69616421161442754</v>
      </c>
      <c r="H20" s="1236">
        <v>0.71235262767934904</v>
      </c>
      <c r="I20" s="1236">
        <v>0.72457485828609536</v>
      </c>
      <c r="J20" s="1236">
        <v>0.72243884800687985</v>
      </c>
      <c r="K20" s="1236">
        <v>0.72129366538525819</v>
      </c>
      <c r="L20" s="1236">
        <v>0.71789999999999998</v>
      </c>
      <c r="M20" s="1236">
        <v>0.70989999999999998</v>
      </c>
      <c r="N20" s="1236">
        <v>0.7137</v>
      </c>
      <c r="O20" s="1236">
        <v>0.70960000000000001</v>
      </c>
      <c r="P20" s="1237">
        <v>0.70740000000000003</v>
      </c>
      <c r="Q20" s="1237">
        <v>0.7026</v>
      </c>
      <c r="R20" s="1237">
        <v>0.69750000000000001</v>
      </c>
      <c r="S20" s="1237">
        <v>0.69969999999999999</v>
      </c>
      <c r="T20" s="1237">
        <v>0.69879999999999998</v>
      </c>
      <c r="U20" s="1237">
        <v>0.6875</v>
      </c>
      <c r="V20" s="1237">
        <v>0.68269999999999997</v>
      </c>
      <c r="W20" s="1238">
        <v>0.68440000000000001</v>
      </c>
    </row>
    <row r="21" spans="1:24" ht="16.5" thickBot="1">
      <c r="A21" s="1252" t="s">
        <v>484</v>
      </c>
      <c r="B21" s="1253">
        <v>0.84697849448460472</v>
      </c>
      <c r="C21" s="1253">
        <v>0.85943272409099747</v>
      </c>
      <c r="D21" s="1253">
        <v>0.84764884917676109</v>
      </c>
      <c r="E21" s="1253">
        <v>0.8513927708240504</v>
      </c>
      <c r="F21" s="1254">
        <v>0.85350605245893207</v>
      </c>
      <c r="G21" s="1255">
        <v>0.86336896704408883</v>
      </c>
      <c r="H21" s="1256">
        <v>0.86935500462915338</v>
      </c>
      <c r="I21" s="1256">
        <v>0.87726733143399815</v>
      </c>
      <c r="J21" s="1256">
        <v>0.87779861347880439</v>
      </c>
      <c r="K21" s="1256">
        <v>0.8783610192158795</v>
      </c>
      <c r="L21" s="1257">
        <v>0.86960000000000004</v>
      </c>
      <c r="M21" s="1257">
        <v>0.86129999999999995</v>
      </c>
      <c r="N21" s="1257">
        <v>0.8619</v>
      </c>
      <c r="O21" s="1257">
        <v>0.85850000000000004</v>
      </c>
      <c r="P21" s="1258">
        <v>0.85670000000000002</v>
      </c>
      <c r="Q21" s="1258">
        <v>0.85209999999999997</v>
      </c>
      <c r="R21" s="1258">
        <v>0.84670000000000001</v>
      </c>
      <c r="S21" s="1258">
        <v>0.84389999999999998</v>
      </c>
      <c r="T21" s="1258">
        <v>0.84250000000000003</v>
      </c>
      <c r="U21" s="1258">
        <v>0.8357</v>
      </c>
      <c r="V21" s="1258">
        <v>0.83169999999999999</v>
      </c>
      <c r="W21" s="1259">
        <v>0.82669999999999999</v>
      </c>
    </row>
    <row r="22" spans="1:24" ht="29.25" hidden="1" customHeight="1" thickBot="1">
      <c r="A22" s="1247"/>
      <c r="B22" s="1248"/>
      <c r="C22" s="1248"/>
      <c r="D22" s="1248"/>
      <c r="E22" s="1248"/>
      <c r="F22" s="1249"/>
      <c r="G22" s="1250"/>
      <c r="H22" s="1251"/>
      <c r="I22" s="1251"/>
      <c r="J22" s="1251"/>
      <c r="K22" s="1251"/>
      <c r="L22" s="1251"/>
      <c r="M22" s="1246"/>
      <c r="N22" s="1246"/>
      <c r="O22" s="1246"/>
      <c r="P22" s="1246"/>
      <c r="Q22" s="1246"/>
      <c r="R22" s="1246"/>
      <c r="S22" s="1246"/>
      <c r="T22" s="1246"/>
      <c r="U22" s="1246"/>
      <c r="V22" s="1246"/>
      <c r="W22" s="1156"/>
    </row>
    <row r="23" spans="1:24" ht="15.75">
      <c r="A23" s="610" t="s">
        <v>487</v>
      </c>
      <c r="B23" s="1215"/>
      <c r="C23" s="1215"/>
      <c r="D23" s="1215"/>
      <c r="E23" s="1215"/>
      <c r="F23" s="1215"/>
      <c r="G23" s="1215"/>
      <c r="H23" s="1215"/>
      <c r="I23" s="1215"/>
      <c r="J23" s="1215"/>
      <c r="K23" s="1215"/>
      <c r="L23" s="1215"/>
      <c r="M23" s="1215"/>
      <c r="N23" s="1215"/>
      <c r="O23" s="1215"/>
      <c r="P23" s="1215"/>
      <c r="Q23" s="1215"/>
      <c r="R23" s="1215"/>
      <c r="S23" s="1215"/>
      <c r="T23" s="1215"/>
      <c r="U23" s="1215"/>
      <c r="V23" s="1215"/>
      <c r="W23" s="1239"/>
    </row>
    <row r="24" spans="1:24" ht="13.5" thickBot="1">
      <c r="A24" s="1436" t="s">
        <v>933</v>
      </c>
      <c r="B24" s="1437"/>
      <c r="C24" s="1437"/>
      <c r="D24" s="1437"/>
      <c r="E24" s="1437"/>
      <c r="F24" s="1437"/>
      <c r="G24" s="1437"/>
      <c r="H24" s="1437"/>
      <c r="I24" s="1437"/>
      <c r="J24" s="1437"/>
      <c r="K24" s="1437"/>
      <c r="L24" s="1437"/>
      <c r="M24" s="1437"/>
      <c r="N24" s="1437"/>
      <c r="O24" s="1437"/>
      <c r="P24" s="1437"/>
      <c r="Q24" s="1437"/>
      <c r="R24" s="1437"/>
      <c r="S24" s="1437"/>
      <c r="T24" s="1437"/>
      <c r="U24" s="1437"/>
      <c r="V24" s="1244"/>
      <c r="W24" s="1245"/>
      <c r="X24" s="66"/>
    </row>
    <row r="26" spans="1:24" ht="15">
      <c r="A26" s="1294" t="s">
        <v>1071</v>
      </c>
    </row>
  </sheetData>
  <sheetProtection algorithmName="SHA-512" hashValue="mLZfUf5h1O3Cl86Tgyq8BPf5dakPsK11H+3sXNZxnEYzH5Zm++HjliwXnO1gNebs1ot7va4V67P/CGiL5cPsyQ==" saltValue="j15esDIP6S9nDNuWGT5/Ww==" spinCount="100000" sheet="1" objects="1" scenarios="1"/>
  <mergeCells count="4">
    <mergeCell ref="A24:U24"/>
    <mergeCell ref="A1:W1"/>
    <mergeCell ref="A2:W2"/>
    <mergeCell ref="A3:W3"/>
  </mergeCells>
  <hyperlinks>
    <hyperlink ref="A26" location="'Table of Contents'!A1" display="Return to Table of Contents" xr:uid="{8438DD40-D51C-43B4-98C2-5DB98C91AD75}"/>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DA257-A1B4-4CE3-9A86-797B40843517}">
  <dimension ref="A1:IL36"/>
  <sheetViews>
    <sheetView topLeftCell="A7" workbookViewId="0">
      <selection activeCell="A36" sqref="A36"/>
    </sheetView>
  </sheetViews>
  <sheetFormatPr defaultColWidth="10.7109375" defaultRowHeight="12.75"/>
  <cols>
    <col min="1" max="1" width="31.28515625" style="409" customWidth="1"/>
    <col min="2" max="12" width="7.7109375" style="409" hidden="1" customWidth="1"/>
    <col min="13" max="13" width="2.28515625" style="409" hidden="1" customWidth="1"/>
    <col min="14" max="18" width="7.7109375" style="409" customWidth="1"/>
    <col min="19" max="19" width="8.85546875" style="409" customWidth="1"/>
    <col min="20" max="246" width="10.7109375" style="65"/>
    <col min="247" max="260" width="10.7109375" style="409"/>
    <col min="261" max="261" width="17.5703125" style="409" customWidth="1"/>
    <col min="262" max="269" width="0" style="409" hidden="1" customWidth="1"/>
    <col min="270" max="274" width="7.7109375" style="409" customWidth="1"/>
    <col min="275" max="275" width="8.85546875" style="409" customWidth="1"/>
    <col min="276" max="516" width="10.7109375" style="409"/>
    <col min="517" max="517" width="17.5703125" style="409" customWidth="1"/>
    <col min="518" max="525" width="0" style="409" hidden="1" customWidth="1"/>
    <col min="526" max="530" width="7.7109375" style="409" customWidth="1"/>
    <col min="531" max="531" width="8.85546875" style="409" customWidth="1"/>
    <col min="532" max="772" width="10.7109375" style="409"/>
    <col min="773" max="773" width="17.5703125" style="409" customWidth="1"/>
    <col min="774" max="781" width="0" style="409" hidden="1" customWidth="1"/>
    <col min="782" max="786" width="7.7109375" style="409" customWidth="1"/>
    <col min="787" max="787" width="8.85546875" style="409" customWidth="1"/>
    <col min="788" max="1028" width="10.7109375" style="409"/>
    <col min="1029" max="1029" width="17.5703125" style="409" customWidth="1"/>
    <col min="1030" max="1037" width="0" style="409" hidden="1" customWidth="1"/>
    <col min="1038" max="1042" width="7.7109375" style="409" customWidth="1"/>
    <col min="1043" max="1043" width="8.85546875" style="409" customWidth="1"/>
    <col min="1044" max="1284" width="10.7109375" style="409"/>
    <col min="1285" max="1285" width="17.5703125" style="409" customWidth="1"/>
    <col min="1286" max="1293" width="0" style="409" hidden="1" customWidth="1"/>
    <col min="1294" max="1298" width="7.7109375" style="409" customWidth="1"/>
    <col min="1299" max="1299" width="8.85546875" style="409" customWidth="1"/>
    <col min="1300" max="1540" width="10.7109375" style="409"/>
    <col min="1541" max="1541" width="17.5703125" style="409" customWidth="1"/>
    <col min="1542" max="1549" width="0" style="409" hidden="1" customWidth="1"/>
    <col min="1550" max="1554" width="7.7109375" style="409" customWidth="1"/>
    <col min="1555" max="1555" width="8.85546875" style="409" customWidth="1"/>
    <col min="1556" max="1796" width="10.7109375" style="409"/>
    <col min="1797" max="1797" width="17.5703125" style="409" customWidth="1"/>
    <col min="1798" max="1805" width="0" style="409" hidden="1" customWidth="1"/>
    <col min="1806" max="1810" width="7.7109375" style="409" customWidth="1"/>
    <col min="1811" max="1811" width="8.85546875" style="409" customWidth="1"/>
    <col min="1812" max="2052" width="10.7109375" style="409"/>
    <col min="2053" max="2053" width="17.5703125" style="409" customWidth="1"/>
    <col min="2054" max="2061" width="0" style="409" hidden="1" customWidth="1"/>
    <col min="2062" max="2066" width="7.7109375" style="409" customWidth="1"/>
    <col min="2067" max="2067" width="8.85546875" style="409" customWidth="1"/>
    <col min="2068" max="2308" width="10.7109375" style="409"/>
    <col min="2309" max="2309" width="17.5703125" style="409" customWidth="1"/>
    <col min="2310" max="2317" width="0" style="409" hidden="1" customWidth="1"/>
    <col min="2318" max="2322" width="7.7109375" style="409" customWidth="1"/>
    <col min="2323" max="2323" width="8.85546875" style="409" customWidth="1"/>
    <col min="2324" max="2564" width="10.7109375" style="409"/>
    <col min="2565" max="2565" width="17.5703125" style="409" customWidth="1"/>
    <col min="2566" max="2573" width="0" style="409" hidden="1" customWidth="1"/>
    <col min="2574" max="2578" width="7.7109375" style="409" customWidth="1"/>
    <col min="2579" max="2579" width="8.85546875" style="409" customWidth="1"/>
    <col min="2580" max="2820" width="10.7109375" style="409"/>
    <col min="2821" max="2821" width="17.5703125" style="409" customWidth="1"/>
    <col min="2822" max="2829" width="0" style="409" hidden="1" customWidth="1"/>
    <col min="2830" max="2834" width="7.7109375" style="409" customWidth="1"/>
    <col min="2835" max="2835" width="8.85546875" style="409" customWidth="1"/>
    <col min="2836" max="3076" width="10.7109375" style="409"/>
    <col min="3077" max="3077" width="17.5703125" style="409" customWidth="1"/>
    <col min="3078" max="3085" width="0" style="409" hidden="1" customWidth="1"/>
    <col min="3086" max="3090" width="7.7109375" style="409" customWidth="1"/>
    <col min="3091" max="3091" width="8.85546875" style="409" customWidth="1"/>
    <col min="3092" max="3332" width="10.7109375" style="409"/>
    <col min="3333" max="3333" width="17.5703125" style="409" customWidth="1"/>
    <col min="3334" max="3341" width="0" style="409" hidden="1" customWidth="1"/>
    <col min="3342" max="3346" width="7.7109375" style="409" customWidth="1"/>
    <col min="3347" max="3347" width="8.85546875" style="409" customWidth="1"/>
    <col min="3348" max="3588" width="10.7109375" style="409"/>
    <col min="3589" max="3589" width="17.5703125" style="409" customWidth="1"/>
    <col min="3590" max="3597" width="0" style="409" hidden="1" customWidth="1"/>
    <col min="3598" max="3602" width="7.7109375" style="409" customWidth="1"/>
    <col min="3603" max="3603" width="8.85546875" style="409" customWidth="1"/>
    <col min="3604" max="3844" width="10.7109375" style="409"/>
    <col min="3845" max="3845" width="17.5703125" style="409" customWidth="1"/>
    <col min="3846" max="3853" width="0" style="409" hidden="1" customWidth="1"/>
    <col min="3854" max="3858" width="7.7109375" style="409" customWidth="1"/>
    <col min="3859" max="3859" width="8.85546875" style="409" customWidth="1"/>
    <col min="3860" max="4100" width="10.7109375" style="409"/>
    <col min="4101" max="4101" width="17.5703125" style="409" customWidth="1"/>
    <col min="4102" max="4109" width="0" style="409" hidden="1" customWidth="1"/>
    <col min="4110" max="4114" width="7.7109375" style="409" customWidth="1"/>
    <col min="4115" max="4115" width="8.85546875" style="409" customWidth="1"/>
    <col min="4116" max="4356" width="10.7109375" style="409"/>
    <col min="4357" max="4357" width="17.5703125" style="409" customWidth="1"/>
    <col min="4358" max="4365" width="0" style="409" hidden="1" customWidth="1"/>
    <col min="4366" max="4370" width="7.7109375" style="409" customWidth="1"/>
    <col min="4371" max="4371" width="8.85546875" style="409" customWidth="1"/>
    <col min="4372" max="4612" width="10.7109375" style="409"/>
    <col min="4613" max="4613" width="17.5703125" style="409" customWidth="1"/>
    <col min="4614" max="4621" width="0" style="409" hidden="1" customWidth="1"/>
    <col min="4622" max="4626" width="7.7109375" style="409" customWidth="1"/>
    <col min="4627" max="4627" width="8.85546875" style="409" customWidth="1"/>
    <col min="4628" max="4868" width="10.7109375" style="409"/>
    <col min="4869" max="4869" width="17.5703125" style="409" customWidth="1"/>
    <col min="4870" max="4877" width="0" style="409" hidden="1" customWidth="1"/>
    <col min="4878" max="4882" width="7.7109375" style="409" customWidth="1"/>
    <col min="4883" max="4883" width="8.85546875" style="409" customWidth="1"/>
    <col min="4884" max="5124" width="10.7109375" style="409"/>
    <col min="5125" max="5125" width="17.5703125" style="409" customWidth="1"/>
    <col min="5126" max="5133" width="0" style="409" hidden="1" customWidth="1"/>
    <col min="5134" max="5138" width="7.7109375" style="409" customWidth="1"/>
    <col min="5139" max="5139" width="8.85546875" style="409" customWidth="1"/>
    <col min="5140" max="5380" width="10.7109375" style="409"/>
    <col min="5381" max="5381" width="17.5703125" style="409" customWidth="1"/>
    <col min="5382" max="5389" width="0" style="409" hidden="1" customWidth="1"/>
    <col min="5390" max="5394" width="7.7109375" style="409" customWidth="1"/>
    <col min="5395" max="5395" width="8.85546875" style="409" customWidth="1"/>
    <col min="5396" max="5636" width="10.7109375" style="409"/>
    <col min="5637" max="5637" width="17.5703125" style="409" customWidth="1"/>
    <col min="5638" max="5645" width="0" style="409" hidden="1" customWidth="1"/>
    <col min="5646" max="5650" width="7.7109375" style="409" customWidth="1"/>
    <col min="5651" max="5651" width="8.85546875" style="409" customWidth="1"/>
    <col min="5652" max="5892" width="10.7109375" style="409"/>
    <col min="5893" max="5893" width="17.5703125" style="409" customWidth="1"/>
    <col min="5894" max="5901" width="0" style="409" hidden="1" customWidth="1"/>
    <col min="5902" max="5906" width="7.7109375" style="409" customWidth="1"/>
    <col min="5907" max="5907" width="8.85546875" style="409" customWidth="1"/>
    <col min="5908" max="6148" width="10.7109375" style="409"/>
    <col min="6149" max="6149" width="17.5703125" style="409" customWidth="1"/>
    <col min="6150" max="6157" width="0" style="409" hidden="1" customWidth="1"/>
    <col min="6158" max="6162" width="7.7109375" style="409" customWidth="1"/>
    <col min="6163" max="6163" width="8.85546875" style="409" customWidth="1"/>
    <col min="6164" max="6404" width="10.7109375" style="409"/>
    <col min="6405" max="6405" width="17.5703125" style="409" customWidth="1"/>
    <col min="6406" max="6413" width="0" style="409" hidden="1" customWidth="1"/>
    <col min="6414" max="6418" width="7.7109375" style="409" customWidth="1"/>
    <col min="6419" max="6419" width="8.85546875" style="409" customWidth="1"/>
    <col min="6420" max="6660" width="10.7109375" style="409"/>
    <col min="6661" max="6661" width="17.5703125" style="409" customWidth="1"/>
    <col min="6662" max="6669" width="0" style="409" hidden="1" customWidth="1"/>
    <col min="6670" max="6674" width="7.7109375" style="409" customWidth="1"/>
    <col min="6675" max="6675" width="8.85546875" style="409" customWidth="1"/>
    <col min="6676" max="6916" width="10.7109375" style="409"/>
    <col min="6917" max="6917" width="17.5703125" style="409" customWidth="1"/>
    <col min="6918" max="6925" width="0" style="409" hidden="1" customWidth="1"/>
    <col min="6926" max="6930" width="7.7109375" style="409" customWidth="1"/>
    <col min="6931" max="6931" width="8.85546875" style="409" customWidth="1"/>
    <col min="6932" max="7172" width="10.7109375" style="409"/>
    <col min="7173" max="7173" width="17.5703125" style="409" customWidth="1"/>
    <col min="7174" max="7181" width="0" style="409" hidden="1" customWidth="1"/>
    <col min="7182" max="7186" width="7.7109375" style="409" customWidth="1"/>
    <col min="7187" max="7187" width="8.85546875" style="409" customWidth="1"/>
    <col min="7188" max="7428" width="10.7109375" style="409"/>
    <col min="7429" max="7429" width="17.5703125" style="409" customWidth="1"/>
    <col min="7430" max="7437" width="0" style="409" hidden="1" customWidth="1"/>
    <col min="7438" max="7442" width="7.7109375" style="409" customWidth="1"/>
    <col min="7443" max="7443" width="8.85546875" style="409" customWidth="1"/>
    <col min="7444" max="7684" width="10.7109375" style="409"/>
    <col min="7685" max="7685" width="17.5703125" style="409" customWidth="1"/>
    <col min="7686" max="7693" width="0" style="409" hidden="1" customWidth="1"/>
    <col min="7694" max="7698" width="7.7109375" style="409" customWidth="1"/>
    <col min="7699" max="7699" width="8.85546875" style="409" customWidth="1"/>
    <col min="7700" max="7940" width="10.7109375" style="409"/>
    <col min="7941" max="7941" width="17.5703125" style="409" customWidth="1"/>
    <col min="7942" max="7949" width="0" style="409" hidden="1" customWidth="1"/>
    <col min="7950" max="7954" width="7.7109375" style="409" customWidth="1"/>
    <col min="7955" max="7955" width="8.85546875" style="409" customWidth="1"/>
    <col min="7956" max="8196" width="10.7109375" style="409"/>
    <col min="8197" max="8197" width="17.5703125" style="409" customWidth="1"/>
    <col min="8198" max="8205" width="0" style="409" hidden="1" customWidth="1"/>
    <col min="8206" max="8210" width="7.7109375" style="409" customWidth="1"/>
    <col min="8211" max="8211" width="8.85546875" style="409" customWidth="1"/>
    <col min="8212" max="8452" width="10.7109375" style="409"/>
    <col min="8453" max="8453" width="17.5703125" style="409" customWidth="1"/>
    <col min="8454" max="8461" width="0" style="409" hidden="1" customWidth="1"/>
    <col min="8462" max="8466" width="7.7109375" style="409" customWidth="1"/>
    <col min="8467" max="8467" width="8.85546875" style="409" customWidth="1"/>
    <col min="8468" max="8708" width="10.7109375" style="409"/>
    <col min="8709" max="8709" width="17.5703125" style="409" customWidth="1"/>
    <col min="8710" max="8717" width="0" style="409" hidden="1" customWidth="1"/>
    <col min="8718" max="8722" width="7.7109375" style="409" customWidth="1"/>
    <col min="8723" max="8723" width="8.85546875" style="409" customWidth="1"/>
    <col min="8724" max="8964" width="10.7109375" style="409"/>
    <col min="8965" max="8965" width="17.5703125" style="409" customWidth="1"/>
    <col min="8966" max="8973" width="0" style="409" hidden="1" customWidth="1"/>
    <col min="8974" max="8978" width="7.7109375" style="409" customWidth="1"/>
    <col min="8979" max="8979" width="8.85546875" style="409" customWidth="1"/>
    <col min="8980" max="9220" width="10.7109375" style="409"/>
    <col min="9221" max="9221" width="17.5703125" style="409" customWidth="1"/>
    <col min="9222" max="9229" width="0" style="409" hidden="1" customWidth="1"/>
    <col min="9230" max="9234" width="7.7109375" style="409" customWidth="1"/>
    <col min="9235" max="9235" width="8.85546875" style="409" customWidth="1"/>
    <col min="9236" max="9476" width="10.7109375" style="409"/>
    <col min="9477" max="9477" width="17.5703125" style="409" customWidth="1"/>
    <col min="9478" max="9485" width="0" style="409" hidden="1" customWidth="1"/>
    <col min="9486" max="9490" width="7.7109375" style="409" customWidth="1"/>
    <col min="9491" max="9491" width="8.85546875" style="409" customWidth="1"/>
    <col min="9492" max="9732" width="10.7109375" style="409"/>
    <col min="9733" max="9733" width="17.5703125" style="409" customWidth="1"/>
    <col min="9734" max="9741" width="0" style="409" hidden="1" customWidth="1"/>
    <col min="9742" max="9746" width="7.7109375" style="409" customWidth="1"/>
    <col min="9747" max="9747" width="8.85546875" style="409" customWidth="1"/>
    <col min="9748" max="9988" width="10.7109375" style="409"/>
    <col min="9989" max="9989" width="17.5703125" style="409" customWidth="1"/>
    <col min="9990" max="9997" width="0" style="409" hidden="1" customWidth="1"/>
    <col min="9998" max="10002" width="7.7109375" style="409" customWidth="1"/>
    <col min="10003" max="10003" width="8.85546875" style="409" customWidth="1"/>
    <col min="10004" max="10244" width="10.7109375" style="409"/>
    <col min="10245" max="10245" width="17.5703125" style="409" customWidth="1"/>
    <col min="10246" max="10253" width="0" style="409" hidden="1" customWidth="1"/>
    <col min="10254" max="10258" width="7.7109375" style="409" customWidth="1"/>
    <col min="10259" max="10259" width="8.85546875" style="409" customWidth="1"/>
    <col min="10260" max="10500" width="10.7109375" style="409"/>
    <col min="10501" max="10501" width="17.5703125" style="409" customWidth="1"/>
    <col min="10502" max="10509" width="0" style="409" hidden="1" customWidth="1"/>
    <col min="10510" max="10514" width="7.7109375" style="409" customWidth="1"/>
    <col min="10515" max="10515" width="8.85546875" style="409" customWidth="1"/>
    <col min="10516" max="10756" width="10.7109375" style="409"/>
    <col min="10757" max="10757" width="17.5703125" style="409" customWidth="1"/>
    <col min="10758" max="10765" width="0" style="409" hidden="1" customWidth="1"/>
    <col min="10766" max="10770" width="7.7109375" style="409" customWidth="1"/>
    <col min="10771" max="10771" width="8.85546875" style="409" customWidth="1"/>
    <col min="10772" max="11012" width="10.7109375" style="409"/>
    <col min="11013" max="11013" width="17.5703125" style="409" customWidth="1"/>
    <col min="11014" max="11021" width="0" style="409" hidden="1" customWidth="1"/>
    <col min="11022" max="11026" width="7.7109375" style="409" customWidth="1"/>
    <col min="11027" max="11027" width="8.85546875" style="409" customWidth="1"/>
    <col min="11028" max="11268" width="10.7109375" style="409"/>
    <col min="11269" max="11269" width="17.5703125" style="409" customWidth="1"/>
    <col min="11270" max="11277" width="0" style="409" hidden="1" customWidth="1"/>
    <col min="11278" max="11282" width="7.7109375" style="409" customWidth="1"/>
    <col min="11283" max="11283" width="8.85546875" style="409" customWidth="1"/>
    <col min="11284" max="11524" width="10.7109375" style="409"/>
    <col min="11525" max="11525" width="17.5703125" style="409" customWidth="1"/>
    <col min="11526" max="11533" width="0" style="409" hidden="1" customWidth="1"/>
    <col min="11534" max="11538" width="7.7109375" style="409" customWidth="1"/>
    <col min="11539" max="11539" width="8.85546875" style="409" customWidth="1"/>
    <col min="11540" max="11780" width="10.7109375" style="409"/>
    <col min="11781" max="11781" width="17.5703125" style="409" customWidth="1"/>
    <col min="11782" max="11789" width="0" style="409" hidden="1" customWidth="1"/>
    <col min="11790" max="11794" width="7.7109375" style="409" customWidth="1"/>
    <col min="11795" max="11795" width="8.85546875" style="409" customWidth="1"/>
    <col min="11796" max="12036" width="10.7109375" style="409"/>
    <col min="12037" max="12037" width="17.5703125" style="409" customWidth="1"/>
    <col min="12038" max="12045" width="0" style="409" hidden="1" customWidth="1"/>
    <col min="12046" max="12050" width="7.7109375" style="409" customWidth="1"/>
    <col min="12051" max="12051" width="8.85546875" style="409" customWidth="1"/>
    <col min="12052" max="12292" width="10.7109375" style="409"/>
    <col min="12293" max="12293" width="17.5703125" style="409" customWidth="1"/>
    <col min="12294" max="12301" width="0" style="409" hidden="1" customWidth="1"/>
    <col min="12302" max="12306" width="7.7109375" style="409" customWidth="1"/>
    <col min="12307" max="12307" width="8.85546875" style="409" customWidth="1"/>
    <col min="12308" max="12548" width="10.7109375" style="409"/>
    <col min="12549" max="12549" width="17.5703125" style="409" customWidth="1"/>
    <col min="12550" max="12557" width="0" style="409" hidden="1" customWidth="1"/>
    <col min="12558" max="12562" width="7.7109375" style="409" customWidth="1"/>
    <col min="12563" max="12563" width="8.85546875" style="409" customWidth="1"/>
    <col min="12564" max="12804" width="10.7109375" style="409"/>
    <col min="12805" max="12805" width="17.5703125" style="409" customWidth="1"/>
    <col min="12806" max="12813" width="0" style="409" hidden="1" customWidth="1"/>
    <col min="12814" max="12818" width="7.7109375" style="409" customWidth="1"/>
    <col min="12819" max="12819" width="8.85546875" style="409" customWidth="1"/>
    <col min="12820" max="13060" width="10.7109375" style="409"/>
    <col min="13061" max="13061" width="17.5703125" style="409" customWidth="1"/>
    <col min="13062" max="13069" width="0" style="409" hidden="1" customWidth="1"/>
    <col min="13070" max="13074" width="7.7109375" style="409" customWidth="1"/>
    <col min="13075" max="13075" width="8.85546875" style="409" customWidth="1"/>
    <col min="13076" max="13316" width="10.7109375" style="409"/>
    <col min="13317" max="13317" width="17.5703125" style="409" customWidth="1"/>
    <col min="13318" max="13325" width="0" style="409" hidden="1" customWidth="1"/>
    <col min="13326" max="13330" width="7.7109375" style="409" customWidth="1"/>
    <col min="13331" max="13331" width="8.85546875" style="409" customWidth="1"/>
    <col min="13332" max="13572" width="10.7109375" style="409"/>
    <col min="13573" max="13573" width="17.5703125" style="409" customWidth="1"/>
    <col min="13574" max="13581" width="0" style="409" hidden="1" customWidth="1"/>
    <col min="13582" max="13586" width="7.7109375" style="409" customWidth="1"/>
    <col min="13587" max="13587" width="8.85546875" style="409" customWidth="1"/>
    <col min="13588" max="13828" width="10.7109375" style="409"/>
    <col min="13829" max="13829" width="17.5703125" style="409" customWidth="1"/>
    <col min="13830" max="13837" width="0" style="409" hidden="1" customWidth="1"/>
    <col min="13838" max="13842" width="7.7109375" style="409" customWidth="1"/>
    <col min="13843" max="13843" width="8.85546875" style="409" customWidth="1"/>
    <col min="13844" max="14084" width="10.7109375" style="409"/>
    <col min="14085" max="14085" width="17.5703125" style="409" customWidth="1"/>
    <col min="14086" max="14093" width="0" style="409" hidden="1" customWidth="1"/>
    <col min="14094" max="14098" width="7.7109375" style="409" customWidth="1"/>
    <col min="14099" max="14099" width="8.85546875" style="409" customWidth="1"/>
    <col min="14100" max="14340" width="10.7109375" style="409"/>
    <col min="14341" max="14341" width="17.5703125" style="409" customWidth="1"/>
    <col min="14342" max="14349" width="0" style="409" hidden="1" customWidth="1"/>
    <col min="14350" max="14354" width="7.7109375" style="409" customWidth="1"/>
    <col min="14355" max="14355" width="8.85546875" style="409" customWidth="1"/>
    <col min="14356" max="14596" width="10.7109375" style="409"/>
    <col min="14597" max="14597" width="17.5703125" style="409" customWidth="1"/>
    <col min="14598" max="14605" width="0" style="409" hidden="1" customWidth="1"/>
    <col min="14606" max="14610" width="7.7109375" style="409" customWidth="1"/>
    <col min="14611" max="14611" width="8.85546875" style="409" customWidth="1"/>
    <col min="14612" max="14852" width="10.7109375" style="409"/>
    <col min="14853" max="14853" width="17.5703125" style="409" customWidth="1"/>
    <col min="14854" max="14861" width="0" style="409" hidden="1" customWidth="1"/>
    <col min="14862" max="14866" width="7.7109375" style="409" customWidth="1"/>
    <col min="14867" max="14867" width="8.85546875" style="409" customWidth="1"/>
    <col min="14868" max="15108" width="10.7109375" style="409"/>
    <col min="15109" max="15109" width="17.5703125" style="409" customWidth="1"/>
    <col min="15110" max="15117" width="0" style="409" hidden="1" customWidth="1"/>
    <col min="15118" max="15122" width="7.7109375" style="409" customWidth="1"/>
    <col min="15123" max="15123" width="8.85546875" style="409" customWidth="1"/>
    <col min="15124" max="15364" width="10.7109375" style="409"/>
    <col min="15365" max="15365" width="17.5703125" style="409" customWidth="1"/>
    <col min="15366" max="15373" width="0" style="409" hidden="1" customWidth="1"/>
    <col min="15374" max="15378" width="7.7109375" style="409" customWidth="1"/>
    <col min="15379" max="15379" width="8.85546875" style="409" customWidth="1"/>
    <col min="15380" max="15620" width="10.7109375" style="409"/>
    <col min="15621" max="15621" width="17.5703125" style="409" customWidth="1"/>
    <col min="15622" max="15629" width="0" style="409" hidden="1" customWidth="1"/>
    <col min="15630" max="15634" width="7.7109375" style="409" customWidth="1"/>
    <col min="15635" max="15635" width="8.85546875" style="409" customWidth="1"/>
    <col min="15636" max="15876" width="10.7109375" style="409"/>
    <col min="15877" max="15877" width="17.5703125" style="409" customWidth="1"/>
    <col min="15878" max="15885" width="0" style="409" hidden="1" customWidth="1"/>
    <col min="15886" max="15890" width="7.7109375" style="409" customWidth="1"/>
    <col min="15891" max="15891" width="8.85546875" style="409" customWidth="1"/>
    <col min="15892" max="16132" width="10.7109375" style="409"/>
    <col min="16133" max="16133" width="17.5703125" style="409" customWidth="1"/>
    <col min="16134" max="16141" width="0" style="409" hidden="1" customWidth="1"/>
    <col min="16142" max="16146" width="7.7109375" style="409" customWidth="1"/>
    <col min="16147" max="16147" width="8.85546875" style="409" customWidth="1"/>
    <col min="16148" max="16384" width="10.7109375" style="409"/>
  </cols>
  <sheetData>
    <row r="1" spans="1:246" s="400" customFormat="1" ht="15.75">
      <c r="A1" s="1442" t="s">
        <v>488</v>
      </c>
      <c r="B1" s="1442"/>
      <c r="C1" s="1442"/>
      <c r="D1" s="1442"/>
      <c r="E1" s="1442"/>
      <c r="F1" s="1442"/>
      <c r="G1" s="1442"/>
      <c r="H1" s="1442"/>
      <c r="I1" s="1442"/>
      <c r="J1" s="1442"/>
      <c r="K1" s="1442"/>
      <c r="L1" s="1442"/>
      <c r="M1" s="1442"/>
      <c r="N1" s="1442"/>
      <c r="O1" s="1442"/>
      <c r="P1" s="1442"/>
      <c r="Q1" s="1442"/>
      <c r="R1" s="1442"/>
      <c r="S1" s="1442"/>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row>
    <row r="2" spans="1:246" s="400" customFormat="1" ht="15.75">
      <c r="A2" s="1442" t="s">
        <v>489</v>
      </c>
      <c r="B2" s="1442"/>
      <c r="C2" s="1442"/>
      <c r="D2" s="1442"/>
      <c r="E2" s="1442"/>
      <c r="F2" s="1442"/>
      <c r="G2" s="1442"/>
      <c r="H2" s="1442"/>
      <c r="I2" s="1442"/>
      <c r="J2" s="1442"/>
      <c r="K2" s="1442"/>
      <c r="L2" s="1442"/>
      <c r="M2" s="1442"/>
      <c r="N2" s="1442"/>
      <c r="O2" s="1442"/>
      <c r="P2" s="1442"/>
      <c r="Q2" s="1442"/>
      <c r="R2" s="1442"/>
      <c r="S2" s="1442"/>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row>
    <row r="3" spans="1:246" s="400" customFormat="1" ht="18" thickBot="1">
      <c r="A3" s="1443" t="s">
        <v>934</v>
      </c>
      <c r="B3" s="1443"/>
      <c r="C3" s="1443"/>
      <c r="D3" s="1443"/>
      <c r="E3" s="1443"/>
      <c r="F3" s="1443"/>
      <c r="G3" s="1443"/>
      <c r="H3" s="1443"/>
      <c r="I3" s="1443"/>
      <c r="J3" s="1443"/>
      <c r="K3" s="1443"/>
      <c r="L3" s="1443"/>
      <c r="M3" s="1443"/>
      <c r="N3" s="1443"/>
      <c r="O3" s="1443"/>
      <c r="P3" s="1443"/>
      <c r="Q3" s="1443"/>
      <c r="R3" s="1443"/>
      <c r="S3" s="1443"/>
      <c r="T3" s="65"/>
      <c r="U3" s="1444"/>
      <c r="V3" s="1445"/>
      <c r="W3" s="1445"/>
      <c r="X3" s="144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row>
    <row r="4" spans="1:246" s="401" customFormat="1">
      <c r="A4" s="774" t="s">
        <v>490</v>
      </c>
      <c r="B4" s="760">
        <v>2007</v>
      </c>
      <c r="C4" s="760">
        <v>2008</v>
      </c>
      <c r="D4" s="760">
        <v>2009</v>
      </c>
      <c r="E4" s="760">
        <v>2010</v>
      </c>
      <c r="F4" s="760">
        <v>2011</v>
      </c>
      <c r="G4" s="760">
        <v>2012</v>
      </c>
      <c r="H4" s="760">
        <v>2013</v>
      </c>
      <c r="I4" s="760">
        <v>2014</v>
      </c>
      <c r="J4" s="760">
        <v>2015</v>
      </c>
      <c r="K4" s="760">
        <v>2016</v>
      </c>
      <c r="L4" s="760">
        <v>2017</v>
      </c>
      <c r="M4" s="760">
        <v>2018</v>
      </c>
      <c r="N4" s="759">
        <v>2019</v>
      </c>
      <c r="O4" s="760">
        <v>2020</v>
      </c>
      <c r="P4" s="760">
        <v>2021</v>
      </c>
      <c r="Q4" s="760">
        <v>2022</v>
      </c>
      <c r="R4" s="760">
        <v>2023</v>
      </c>
      <c r="S4" s="761" t="s">
        <v>149</v>
      </c>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row>
    <row r="5" spans="1:246" s="406" customFormat="1">
      <c r="A5" s="402" t="s">
        <v>149</v>
      </c>
      <c r="B5" s="403" t="e">
        <f t="shared" ref="B5" si="0">SUM(#REF!)</f>
        <v>#REF!</v>
      </c>
      <c r="C5" s="403" t="e">
        <f t="shared" ref="C5" si="1">SUM(#REF!)</f>
        <v>#REF!</v>
      </c>
      <c r="D5" s="403" t="e">
        <f t="shared" ref="D5" si="2">SUM(#REF!)</f>
        <v>#REF!</v>
      </c>
      <c r="E5" s="403" t="e">
        <f t="shared" ref="E5" si="3">SUM(#REF!)</f>
        <v>#REF!</v>
      </c>
      <c r="F5" s="403" t="e">
        <f t="shared" ref="F5" si="4">SUM(#REF!)</f>
        <v>#REF!</v>
      </c>
      <c r="G5" s="404" t="e">
        <f t="shared" ref="G5" si="5">SUM(#REF!)</f>
        <v>#REF!</v>
      </c>
      <c r="H5" s="404" t="e">
        <f t="shared" ref="H5:I5" si="6">SUM(#REF!)</f>
        <v>#REF!</v>
      </c>
      <c r="I5" s="404" t="e">
        <f t="shared" si="6"/>
        <v>#REF!</v>
      </c>
      <c r="J5" s="404">
        <f t="shared" ref="J5:R5" si="7">SUM(J6:J28)</f>
        <v>1029</v>
      </c>
      <c r="K5" s="404">
        <f t="shared" si="7"/>
        <v>916</v>
      </c>
      <c r="L5" s="404">
        <f t="shared" si="7"/>
        <v>940</v>
      </c>
      <c r="M5" s="404">
        <f t="shared" si="7"/>
        <v>953</v>
      </c>
      <c r="N5" s="762">
        <f t="shared" si="7"/>
        <v>1007</v>
      </c>
      <c r="O5" s="404">
        <f t="shared" si="7"/>
        <v>965</v>
      </c>
      <c r="P5" s="404">
        <f t="shared" si="7"/>
        <v>848</v>
      </c>
      <c r="Q5" s="404">
        <f t="shared" si="7"/>
        <v>735</v>
      </c>
      <c r="R5" s="404">
        <f t="shared" si="7"/>
        <v>768</v>
      </c>
      <c r="S5" s="405">
        <f>SUM(N5:R5)</f>
        <v>4323</v>
      </c>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row>
    <row r="6" spans="1:246">
      <c r="A6" s="407" t="s">
        <v>491</v>
      </c>
      <c r="B6" s="775">
        <v>30</v>
      </c>
      <c r="C6" s="775">
        <v>27</v>
      </c>
      <c r="D6" s="776">
        <v>24</v>
      </c>
      <c r="E6" s="775">
        <v>39</v>
      </c>
      <c r="F6" s="775">
        <v>44</v>
      </c>
      <c r="G6" s="764">
        <v>52</v>
      </c>
      <c r="H6" s="764">
        <v>54</v>
      </c>
      <c r="I6" s="764">
        <v>66</v>
      </c>
      <c r="J6" s="764">
        <v>59</v>
      </c>
      <c r="K6" s="764">
        <v>43</v>
      </c>
      <c r="L6" s="764">
        <v>53</v>
      </c>
      <c r="M6" s="764">
        <v>46</v>
      </c>
      <c r="N6" s="763">
        <v>40</v>
      </c>
      <c r="O6" s="764">
        <v>35</v>
      </c>
      <c r="P6" s="764">
        <v>27</v>
      </c>
      <c r="Q6" s="765">
        <v>14</v>
      </c>
      <c r="R6" s="764">
        <v>19</v>
      </c>
      <c r="S6" s="408">
        <f>SUM(N6:R6)</f>
        <v>135</v>
      </c>
      <c r="V6" s="364"/>
      <c r="W6" s="364"/>
      <c r="X6" s="364"/>
    </row>
    <row r="7" spans="1:246">
      <c r="A7" s="407" t="s">
        <v>492</v>
      </c>
      <c r="B7" s="775">
        <v>2</v>
      </c>
      <c r="C7" s="775">
        <v>3</v>
      </c>
      <c r="D7" s="776">
        <v>5</v>
      </c>
      <c r="E7" s="775">
        <v>10</v>
      </c>
      <c r="F7" s="775">
        <v>15</v>
      </c>
      <c r="G7" s="764">
        <v>11</v>
      </c>
      <c r="H7" s="764">
        <v>12</v>
      </c>
      <c r="I7" s="764">
        <v>14</v>
      </c>
      <c r="J7" s="764">
        <v>13</v>
      </c>
      <c r="K7" s="764">
        <v>12</v>
      </c>
      <c r="L7" s="764">
        <v>28</v>
      </c>
      <c r="M7" s="764">
        <v>28</v>
      </c>
      <c r="N7" s="763">
        <v>33</v>
      </c>
      <c r="O7" s="764">
        <v>20</v>
      </c>
      <c r="P7" s="764">
        <v>27</v>
      </c>
      <c r="Q7" s="765">
        <v>29</v>
      </c>
      <c r="R7" s="764">
        <v>29</v>
      </c>
      <c r="S7" s="408">
        <f t="shared" ref="S7:S28" si="8">SUM(N7:R7)</f>
        <v>138</v>
      </c>
    </row>
    <row r="8" spans="1:246">
      <c r="A8" s="407" t="s">
        <v>493</v>
      </c>
      <c r="B8" s="775"/>
      <c r="C8" s="775"/>
      <c r="D8" s="776"/>
      <c r="E8" s="775"/>
      <c r="F8" s="775"/>
      <c r="G8" s="764"/>
      <c r="H8" s="764"/>
      <c r="I8" s="764"/>
      <c r="J8" s="764"/>
      <c r="K8" s="764"/>
      <c r="L8" s="764"/>
      <c r="M8" s="764"/>
      <c r="N8" s="763"/>
      <c r="O8" s="764"/>
      <c r="P8" s="764"/>
      <c r="Q8" s="765"/>
      <c r="R8" s="764"/>
      <c r="S8" s="408">
        <f t="shared" si="8"/>
        <v>0</v>
      </c>
    </row>
    <row r="9" spans="1:246">
      <c r="A9" s="407" t="s">
        <v>494</v>
      </c>
      <c r="B9" s="775">
        <v>33</v>
      </c>
      <c r="C9" s="775">
        <v>36</v>
      </c>
      <c r="D9" s="776">
        <v>45</v>
      </c>
      <c r="E9" s="775">
        <v>51</v>
      </c>
      <c r="F9" s="775">
        <v>40</v>
      </c>
      <c r="G9" s="764">
        <v>51</v>
      </c>
      <c r="H9" s="764">
        <v>44</v>
      </c>
      <c r="I9" s="764">
        <v>72</v>
      </c>
      <c r="J9" s="764">
        <v>53</v>
      </c>
      <c r="K9" s="764">
        <v>55</v>
      </c>
      <c r="L9" s="764">
        <v>48</v>
      </c>
      <c r="M9" s="764">
        <v>53</v>
      </c>
      <c r="N9" s="763">
        <v>73</v>
      </c>
      <c r="O9" s="764">
        <v>79</v>
      </c>
      <c r="P9" s="764">
        <v>99</v>
      </c>
      <c r="Q9" s="765">
        <v>96</v>
      </c>
      <c r="R9" s="764">
        <v>99</v>
      </c>
      <c r="S9" s="408">
        <f t="shared" si="8"/>
        <v>446</v>
      </c>
    </row>
    <row r="10" spans="1:246">
      <c r="A10" s="407" t="s">
        <v>495</v>
      </c>
      <c r="B10" s="775">
        <v>155</v>
      </c>
      <c r="C10" s="775">
        <v>134</v>
      </c>
      <c r="D10" s="776">
        <v>119</v>
      </c>
      <c r="E10" s="775">
        <v>136</v>
      </c>
      <c r="F10" s="775">
        <v>141</v>
      </c>
      <c r="G10" s="764">
        <v>146</v>
      </c>
      <c r="H10" s="764">
        <v>155</v>
      </c>
      <c r="I10" s="764">
        <v>166</v>
      </c>
      <c r="J10" s="764">
        <v>161</v>
      </c>
      <c r="K10" s="764">
        <v>144</v>
      </c>
      <c r="L10" s="764">
        <v>139</v>
      </c>
      <c r="M10" s="764">
        <v>148</v>
      </c>
      <c r="N10" s="763">
        <v>131</v>
      </c>
      <c r="O10" s="764">
        <v>137</v>
      </c>
      <c r="P10" s="764">
        <v>120</v>
      </c>
      <c r="Q10" s="765">
        <v>112</v>
      </c>
      <c r="R10" s="764">
        <v>88</v>
      </c>
      <c r="S10" s="408">
        <f t="shared" si="8"/>
        <v>588</v>
      </c>
    </row>
    <row r="11" spans="1:246">
      <c r="A11" s="407" t="s">
        <v>496</v>
      </c>
      <c r="B11" s="775">
        <v>255</v>
      </c>
      <c r="C11" s="775">
        <v>241</v>
      </c>
      <c r="D11" s="776">
        <v>230</v>
      </c>
      <c r="E11" s="775">
        <v>284</v>
      </c>
      <c r="F11" s="775">
        <v>300</v>
      </c>
      <c r="G11" s="764">
        <v>366</v>
      </c>
      <c r="H11" s="764">
        <v>383</v>
      </c>
      <c r="I11" s="764">
        <v>357</v>
      </c>
      <c r="J11" s="764">
        <v>395</v>
      </c>
      <c r="K11" s="764">
        <v>320</v>
      </c>
      <c r="L11" s="764">
        <v>345</v>
      </c>
      <c r="M11" s="764">
        <v>341</v>
      </c>
      <c r="N11" s="763">
        <v>367</v>
      </c>
      <c r="O11" s="764">
        <v>322</v>
      </c>
      <c r="P11" s="764">
        <v>277</v>
      </c>
      <c r="Q11" s="765">
        <v>216</v>
      </c>
      <c r="R11" s="764">
        <v>264</v>
      </c>
      <c r="S11" s="408">
        <f t="shared" si="8"/>
        <v>1446</v>
      </c>
    </row>
    <row r="12" spans="1:246">
      <c r="A12" s="407" t="s">
        <v>497</v>
      </c>
      <c r="B12" s="775">
        <v>11</v>
      </c>
      <c r="C12" s="775">
        <v>16</v>
      </c>
      <c r="D12" s="776">
        <v>15</v>
      </c>
      <c r="E12" s="775">
        <v>24</v>
      </c>
      <c r="F12" s="775">
        <v>11</v>
      </c>
      <c r="G12" s="764">
        <v>10</v>
      </c>
      <c r="H12" s="764">
        <v>11</v>
      </c>
      <c r="I12" s="764">
        <v>4</v>
      </c>
      <c r="J12" s="764">
        <v>2</v>
      </c>
      <c r="K12" s="764">
        <v>3</v>
      </c>
      <c r="L12" s="764">
        <v>1</v>
      </c>
      <c r="M12" s="764">
        <v>2</v>
      </c>
      <c r="N12" s="763">
        <v>7</v>
      </c>
      <c r="O12" s="764">
        <v>6</v>
      </c>
      <c r="P12" s="764">
        <v>3</v>
      </c>
      <c r="Q12" s="765">
        <v>4</v>
      </c>
      <c r="R12" s="764">
        <v>4</v>
      </c>
      <c r="S12" s="408">
        <f t="shared" si="8"/>
        <v>24</v>
      </c>
    </row>
    <row r="13" spans="1:246">
      <c r="A13" s="407" t="s">
        <v>935</v>
      </c>
      <c r="B13" s="775"/>
      <c r="C13" s="775"/>
      <c r="D13" s="776"/>
      <c r="E13" s="775"/>
      <c r="F13" s="775"/>
      <c r="G13" s="764"/>
      <c r="H13" s="764"/>
      <c r="I13" s="764"/>
      <c r="J13" s="764"/>
      <c r="K13" s="764"/>
      <c r="L13" s="767">
        <v>0</v>
      </c>
      <c r="M13" s="767">
        <v>0</v>
      </c>
      <c r="N13" s="766">
        <v>0</v>
      </c>
      <c r="O13" s="767">
        <v>0</v>
      </c>
      <c r="P13" s="764">
        <v>1</v>
      </c>
      <c r="Q13" s="768" t="s">
        <v>136</v>
      </c>
      <c r="R13" s="764">
        <v>1</v>
      </c>
      <c r="S13" s="408">
        <f t="shared" si="8"/>
        <v>2</v>
      </c>
    </row>
    <row r="14" spans="1:246" ht="15.75">
      <c r="A14" s="407" t="s">
        <v>936</v>
      </c>
      <c r="B14" s="775"/>
      <c r="C14" s="775"/>
      <c r="D14" s="776"/>
      <c r="E14" s="775"/>
      <c r="F14" s="775"/>
      <c r="G14" s="764"/>
      <c r="H14" s="764"/>
      <c r="I14" s="764"/>
      <c r="J14" s="764"/>
      <c r="K14" s="764"/>
      <c r="L14" s="767"/>
      <c r="M14" s="767"/>
      <c r="N14" s="766"/>
      <c r="O14" s="767"/>
      <c r="P14" s="764"/>
      <c r="Q14" s="768"/>
      <c r="R14" s="764">
        <v>1</v>
      </c>
      <c r="S14" s="408">
        <f t="shared" si="8"/>
        <v>1</v>
      </c>
    </row>
    <row r="15" spans="1:246">
      <c r="A15" s="407" t="s">
        <v>498</v>
      </c>
      <c r="B15" s="775">
        <v>22</v>
      </c>
      <c r="C15" s="775">
        <v>20</v>
      </c>
      <c r="D15" s="776">
        <v>17</v>
      </c>
      <c r="E15" s="775">
        <v>42</v>
      </c>
      <c r="F15" s="775">
        <v>25</v>
      </c>
      <c r="G15" s="764">
        <v>36</v>
      </c>
      <c r="H15" s="764">
        <v>41</v>
      </c>
      <c r="I15" s="764">
        <v>33</v>
      </c>
      <c r="J15" s="764">
        <v>29</v>
      </c>
      <c r="K15" s="764">
        <v>24</v>
      </c>
      <c r="L15" s="764">
        <v>23</v>
      </c>
      <c r="M15" s="764">
        <v>18</v>
      </c>
      <c r="N15" s="763">
        <v>29</v>
      </c>
      <c r="O15" s="764">
        <v>13</v>
      </c>
      <c r="P15" s="764">
        <v>12</v>
      </c>
      <c r="Q15" s="765">
        <v>12</v>
      </c>
      <c r="R15" s="764">
        <v>10</v>
      </c>
      <c r="S15" s="408">
        <f t="shared" si="8"/>
        <v>76</v>
      </c>
    </row>
    <row r="16" spans="1:246">
      <c r="A16" s="407" t="s">
        <v>499</v>
      </c>
      <c r="B16" s="775">
        <v>9</v>
      </c>
      <c r="C16" s="775">
        <v>10</v>
      </c>
      <c r="D16" s="776">
        <v>9</v>
      </c>
      <c r="E16" s="775">
        <v>9</v>
      </c>
      <c r="F16" s="775">
        <v>12</v>
      </c>
      <c r="G16" s="764">
        <v>16</v>
      </c>
      <c r="H16" s="764">
        <v>17</v>
      </c>
      <c r="I16" s="764">
        <v>5</v>
      </c>
      <c r="J16" s="764">
        <v>7</v>
      </c>
      <c r="K16" s="764">
        <v>3</v>
      </c>
      <c r="L16" s="764">
        <v>3</v>
      </c>
      <c r="M16" s="764">
        <v>4</v>
      </c>
      <c r="N16" s="763">
        <v>3</v>
      </c>
      <c r="O16" s="764">
        <v>1</v>
      </c>
      <c r="P16" s="764">
        <v>7</v>
      </c>
      <c r="Q16" s="765">
        <v>3</v>
      </c>
      <c r="R16" s="764">
        <v>3</v>
      </c>
      <c r="S16" s="408">
        <f t="shared" si="8"/>
        <v>17</v>
      </c>
    </row>
    <row r="17" spans="1:246">
      <c r="A17" s="407" t="s">
        <v>500</v>
      </c>
      <c r="B17" s="775">
        <v>116</v>
      </c>
      <c r="C17" s="775">
        <v>101</v>
      </c>
      <c r="D17" s="776">
        <v>105</v>
      </c>
      <c r="E17" s="775">
        <v>128</v>
      </c>
      <c r="F17" s="775">
        <v>146</v>
      </c>
      <c r="G17" s="764">
        <v>137</v>
      </c>
      <c r="H17" s="764">
        <v>131</v>
      </c>
      <c r="I17" s="764">
        <v>182</v>
      </c>
      <c r="J17" s="764">
        <v>147</v>
      </c>
      <c r="K17" s="764">
        <v>161</v>
      </c>
      <c r="L17" s="764">
        <v>135</v>
      </c>
      <c r="M17" s="764">
        <v>132</v>
      </c>
      <c r="N17" s="763">
        <v>131</v>
      </c>
      <c r="O17" s="764">
        <v>121</v>
      </c>
      <c r="P17" s="764">
        <v>72</v>
      </c>
      <c r="Q17" s="765">
        <v>84</v>
      </c>
      <c r="R17" s="764">
        <v>61</v>
      </c>
      <c r="S17" s="408">
        <f t="shared" si="8"/>
        <v>469</v>
      </c>
    </row>
    <row r="18" spans="1:246">
      <c r="A18" s="410" t="s">
        <v>501</v>
      </c>
      <c r="B18" s="775"/>
      <c r="C18" s="775"/>
      <c r="D18" s="776"/>
      <c r="E18" s="764">
        <v>0</v>
      </c>
      <c r="F18" s="764">
        <v>0</v>
      </c>
      <c r="G18" s="764">
        <v>0</v>
      </c>
      <c r="H18" s="764">
        <v>0</v>
      </c>
      <c r="I18" s="764">
        <v>3</v>
      </c>
      <c r="J18" s="764">
        <v>4</v>
      </c>
      <c r="K18" s="764">
        <v>3</v>
      </c>
      <c r="L18" s="764">
        <v>2</v>
      </c>
      <c r="M18" s="764">
        <v>7</v>
      </c>
      <c r="N18" s="763">
        <v>7</v>
      </c>
      <c r="O18" s="764">
        <v>12</v>
      </c>
      <c r="P18" s="764">
        <v>36</v>
      </c>
      <c r="Q18" s="765">
        <v>43</v>
      </c>
      <c r="R18" s="764">
        <v>36</v>
      </c>
      <c r="S18" s="408">
        <f t="shared" si="8"/>
        <v>134</v>
      </c>
    </row>
    <row r="19" spans="1:246">
      <c r="A19" s="407" t="s">
        <v>502</v>
      </c>
      <c r="B19" s="775">
        <v>6</v>
      </c>
      <c r="C19" s="775">
        <v>1</v>
      </c>
      <c r="D19" s="776">
        <v>4</v>
      </c>
      <c r="E19" s="775">
        <v>4</v>
      </c>
      <c r="F19" s="775">
        <v>1</v>
      </c>
      <c r="G19" s="764">
        <v>3</v>
      </c>
      <c r="H19" s="764">
        <v>2</v>
      </c>
      <c r="I19" s="764">
        <v>2</v>
      </c>
      <c r="J19" s="764">
        <v>3</v>
      </c>
      <c r="K19" s="764">
        <v>2</v>
      </c>
      <c r="L19" s="764">
        <v>3</v>
      </c>
      <c r="M19" s="764">
        <v>5</v>
      </c>
      <c r="N19" s="763">
        <v>1</v>
      </c>
      <c r="O19" s="764">
        <v>2</v>
      </c>
      <c r="P19" s="767">
        <v>0</v>
      </c>
      <c r="Q19" s="769" t="s">
        <v>136</v>
      </c>
      <c r="R19" s="767">
        <v>2</v>
      </c>
      <c r="S19" s="408">
        <f t="shared" si="8"/>
        <v>5</v>
      </c>
      <c r="U19" s="411"/>
      <c r="V19" s="412"/>
    </row>
    <row r="20" spans="1:246" s="67" customFormat="1" ht="25.5">
      <c r="A20" s="410" t="s">
        <v>503</v>
      </c>
      <c r="B20" s="777" t="s">
        <v>504</v>
      </c>
      <c r="C20" s="777" t="s">
        <v>504</v>
      </c>
      <c r="D20" s="778" t="s">
        <v>504</v>
      </c>
      <c r="E20" s="777">
        <v>1</v>
      </c>
      <c r="F20" s="777">
        <v>1</v>
      </c>
      <c r="G20" s="767">
        <v>0</v>
      </c>
      <c r="H20" s="767">
        <v>0</v>
      </c>
      <c r="I20" s="767">
        <v>0</v>
      </c>
      <c r="J20" s="767">
        <v>0</v>
      </c>
      <c r="K20" s="767">
        <v>0</v>
      </c>
      <c r="L20" s="767">
        <v>0</v>
      </c>
      <c r="M20" s="767">
        <v>0</v>
      </c>
      <c r="N20" s="766">
        <v>0</v>
      </c>
      <c r="O20" s="767">
        <v>0</v>
      </c>
      <c r="P20" s="767">
        <v>2</v>
      </c>
      <c r="Q20" s="770">
        <v>3</v>
      </c>
      <c r="R20" s="767">
        <v>1</v>
      </c>
      <c r="S20" s="408">
        <f t="shared" si="8"/>
        <v>6</v>
      </c>
      <c r="T20" s="66"/>
      <c r="U20" s="1446"/>
      <c r="V20" s="1446"/>
      <c r="W20" s="144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row>
    <row r="21" spans="1:246" ht="25.5">
      <c r="A21" s="407" t="s">
        <v>505</v>
      </c>
      <c r="B21" s="775">
        <v>65</v>
      </c>
      <c r="C21" s="775">
        <v>72</v>
      </c>
      <c r="D21" s="776">
        <v>86</v>
      </c>
      <c r="E21" s="775">
        <v>89</v>
      </c>
      <c r="F21" s="775">
        <v>106</v>
      </c>
      <c r="G21" s="764">
        <v>106</v>
      </c>
      <c r="H21" s="764">
        <v>95</v>
      </c>
      <c r="I21" s="764">
        <v>108</v>
      </c>
      <c r="J21" s="764">
        <v>114</v>
      </c>
      <c r="K21" s="764">
        <v>107</v>
      </c>
      <c r="L21" s="764">
        <v>117</v>
      </c>
      <c r="M21" s="764">
        <v>118</v>
      </c>
      <c r="N21" s="763">
        <v>129</v>
      </c>
      <c r="O21" s="764">
        <v>142</v>
      </c>
      <c r="P21" s="764">
        <v>108</v>
      </c>
      <c r="Q21" s="765">
        <v>68</v>
      </c>
      <c r="R21" s="764">
        <v>63</v>
      </c>
      <c r="S21" s="408">
        <f t="shared" si="8"/>
        <v>510</v>
      </c>
    </row>
    <row r="22" spans="1:246">
      <c r="A22" s="407" t="s">
        <v>506</v>
      </c>
      <c r="B22" s="779">
        <v>1</v>
      </c>
      <c r="C22" s="779">
        <v>0</v>
      </c>
      <c r="D22" s="780" t="s">
        <v>504</v>
      </c>
      <c r="E22" s="779">
        <v>1</v>
      </c>
      <c r="F22" s="779" t="s">
        <v>504</v>
      </c>
      <c r="G22" s="764">
        <v>1</v>
      </c>
      <c r="H22" s="764">
        <v>2</v>
      </c>
      <c r="I22" s="764">
        <v>1</v>
      </c>
      <c r="J22" s="764">
        <v>1</v>
      </c>
      <c r="K22" s="764">
        <v>3</v>
      </c>
      <c r="L22" s="764">
        <v>6</v>
      </c>
      <c r="M22" s="764">
        <v>3</v>
      </c>
      <c r="N22" s="763">
        <v>1</v>
      </c>
      <c r="O22" s="764">
        <v>2</v>
      </c>
      <c r="P22" s="767">
        <v>0</v>
      </c>
      <c r="Q22" s="770">
        <v>1</v>
      </c>
      <c r="R22" s="767">
        <v>2</v>
      </c>
      <c r="S22" s="408">
        <f t="shared" si="8"/>
        <v>6</v>
      </c>
    </row>
    <row r="23" spans="1:246">
      <c r="A23" s="407" t="s">
        <v>507</v>
      </c>
      <c r="B23" s="781">
        <v>15</v>
      </c>
      <c r="C23" s="781">
        <v>19</v>
      </c>
      <c r="D23" s="764">
        <v>14</v>
      </c>
      <c r="E23" s="781">
        <v>37</v>
      </c>
      <c r="F23" s="781">
        <v>25</v>
      </c>
      <c r="G23" s="764">
        <v>39</v>
      </c>
      <c r="H23" s="764">
        <v>27</v>
      </c>
      <c r="I23" s="764">
        <v>32</v>
      </c>
      <c r="J23" s="764">
        <v>20</v>
      </c>
      <c r="K23" s="764">
        <v>20</v>
      </c>
      <c r="L23" s="764">
        <v>20</v>
      </c>
      <c r="M23" s="764">
        <v>28</v>
      </c>
      <c r="N23" s="763">
        <v>36</v>
      </c>
      <c r="O23" s="764">
        <v>50</v>
      </c>
      <c r="P23" s="764">
        <v>40</v>
      </c>
      <c r="Q23" s="765">
        <v>33</v>
      </c>
      <c r="R23" s="764">
        <v>55</v>
      </c>
      <c r="S23" s="408">
        <f t="shared" si="8"/>
        <v>214</v>
      </c>
    </row>
    <row r="24" spans="1:246">
      <c r="A24" s="407" t="s">
        <v>508</v>
      </c>
      <c r="B24" s="781" t="s">
        <v>504</v>
      </c>
      <c r="C24" s="781">
        <v>0</v>
      </c>
      <c r="D24" s="780" t="s">
        <v>504</v>
      </c>
      <c r="E24" s="781" t="s">
        <v>504</v>
      </c>
      <c r="F24" s="781" t="s">
        <v>504</v>
      </c>
      <c r="G24" s="764">
        <v>1</v>
      </c>
      <c r="H24" s="764">
        <v>0</v>
      </c>
      <c r="I24" s="764">
        <v>0</v>
      </c>
      <c r="J24" s="764">
        <v>0</v>
      </c>
      <c r="K24" s="764">
        <v>0</v>
      </c>
      <c r="L24" s="764">
        <v>0</v>
      </c>
      <c r="M24" s="764">
        <v>0</v>
      </c>
      <c r="N24" s="763">
        <v>0</v>
      </c>
      <c r="O24" s="764">
        <v>0</v>
      </c>
      <c r="P24" s="764">
        <v>0</v>
      </c>
      <c r="Q24" s="768" t="s">
        <v>136</v>
      </c>
      <c r="R24" s="768" t="s">
        <v>136</v>
      </c>
      <c r="S24" s="408">
        <f t="shared" si="8"/>
        <v>0</v>
      </c>
    </row>
    <row r="25" spans="1:246">
      <c r="A25" s="407" t="s">
        <v>509</v>
      </c>
      <c r="B25" s="781">
        <v>0</v>
      </c>
      <c r="C25" s="781">
        <v>0</v>
      </c>
      <c r="D25" s="780" t="s">
        <v>504</v>
      </c>
      <c r="E25" s="781">
        <v>1</v>
      </c>
      <c r="F25" s="781" t="s">
        <v>504</v>
      </c>
      <c r="G25" s="781" t="s">
        <v>504</v>
      </c>
      <c r="H25" s="781" t="s">
        <v>504</v>
      </c>
      <c r="I25" s="764">
        <v>1</v>
      </c>
      <c r="J25" s="764">
        <v>0</v>
      </c>
      <c r="K25" s="764">
        <v>1</v>
      </c>
      <c r="L25" s="764">
        <v>0</v>
      </c>
      <c r="M25" s="764">
        <v>0</v>
      </c>
      <c r="N25" s="763">
        <v>0</v>
      </c>
      <c r="O25" s="764">
        <v>0</v>
      </c>
      <c r="P25" s="764">
        <v>0</v>
      </c>
      <c r="Q25" s="768" t="s">
        <v>136</v>
      </c>
      <c r="R25" s="764">
        <v>3</v>
      </c>
      <c r="S25" s="408">
        <f t="shared" si="8"/>
        <v>3</v>
      </c>
    </row>
    <row r="26" spans="1:246">
      <c r="A26" s="407" t="s">
        <v>510</v>
      </c>
      <c r="B26" s="781" t="s">
        <v>504</v>
      </c>
      <c r="C26" s="781">
        <v>1</v>
      </c>
      <c r="D26" s="780" t="s">
        <v>504</v>
      </c>
      <c r="E26" s="781">
        <v>1</v>
      </c>
      <c r="F26" s="781" t="s">
        <v>504</v>
      </c>
      <c r="G26" s="781" t="s">
        <v>504</v>
      </c>
      <c r="H26" s="781" t="s">
        <v>504</v>
      </c>
      <c r="I26" s="781" t="s">
        <v>504</v>
      </c>
      <c r="J26" s="764">
        <v>0</v>
      </c>
      <c r="K26" s="764">
        <v>0</v>
      </c>
      <c r="L26" s="764">
        <v>1</v>
      </c>
      <c r="M26" s="764">
        <v>0</v>
      </c>
      <c r="N26" s="763">
        <v>0</v>
      </c>
      <c r="O26" s="764">
        <v>0</v>
      </c>
      <c r="P26" s="764">
        <v>0</v>
      </c>
      <c r="Q26" s="768" t="s">
        <v>136</v>
      </c>
      <c r="R26" s="768" t="s">
        <v>136</v>
      </c>
      <c r="S26" s="408">
        <f t="shared" si="8"/>
        <v>0</v>
      </c>
    </row>
    <row r="27" spans="1:246" ht="15.75">
      <c r="A27" s="407" t="s">
        <v>511</v>
      </c>
      <c r="B27" s="781">
        <v>1</v>
      </c>
      <c r="C27" s="781">
        <v>3</v>
      </c>
      <c r="D27" s="764">
        <v>3</v>
      </c>
      <c r="E27" s="781">
        <v>5</v>
      </c>
      <c r="F27" s="781">
        <v>3</v>
      </c>
      <c r="G27" s="764">
        <v>6</v>
      </c>
      <c r="H27" s="764">
        <v>7</v>
      </c>
      <c r="I27" s="764">
        <v>5</v>
      </c>
      <c r="J27" s="764">
        <v>3</v>
      </c>
      <c r="K27" s="764">
        <v>2</v>
      </c>
      <c r="L27" s="764">
        <v>3</v>
      </c>
      <c r="M27" s="764">
        <v>2</v>
      </c>
      <c r="N27" s="763">
        <v>3</v>
      </c>
      <c r="O27" s="764">
        <v>8</v>
      </c>
      <c r="P27" s="764">
        <v>2</v>
      </c>
      <c r="Q27" s="768" t="s">
        <v>136</v>
      </c>
      <c r="R27" s="768" t="s">
        <v>136</v>
      </c>
      <c r="S27" s="408">
        <f t="shared" si="8"/>
        <v>13</v>
      </c>
    </row>
    <row r="28" spans="1:246" ht="14.1" customHeight="1" thickBot="1">
      <c r="A28" s="782" t="s">
        <v>512</v>
      </c>
      <c r="B28" s="783">
        <v>5</v>
      </c>
      <c r="C28" s="783">
        <v>8</v>
      </c>
      <c r="D28" s="784">
        <v>10</v>
      </c>
      <c r="E28" s="783">
        <v>9</v>
      </c>
      <c r="F28" s="783">
        <v>13</v>
      </c>
      <c r="G28" s="772">
        <v>9</v>
      </c>
      <c r="H28" s="772">
        <v>8</v>
      </c>
      <c r="I28" s="772">
        <v>7</v>
      </c>
      <c r="J28" s="772">
        <v>18</v>
      </c>
      <c r="K28" s="772">
        <v>13</v>
      </c>
      <c r="L28" s="772">
        <v>13</v>
      </c>
      <c r="M28" s="772">
        <v>18</v>
      </c>
      <c r="N28" s="771">
        <v>16</v>
      </c>
      <c r="O28" s="772">
        <v>15</v>
      </c>
      <c r="P28" s="772">
        <v>15</v>
      </c>
      <c r="Q28" s="443">
        <v>17</v>
      </c>
      <c r="R28" s="772">
        <v>27</v>
      </c>
      <c r="S28" s="773">
        <f t="shared" si="8"/>
        <v>90</v>
      </c>
    </row>
    <row r="29" spans="1:246">
      <c r="A29" s="445" t="s">
        <v>513</v>
      </c>
      <c r="B29" s="413"/>
      <c r="C29" s="413"/>
      <c r="D29" s="413"/>
      <c r="E29" s="413"/>
      <c r="F29" s="413"/>
      <c r="G29" s="413"/>
      <c r="H29" s="413"/>
      <c r="I29" s="413"/>
      <c r="J29" s="413"/>
      <c r="K29" s="413"/>
      <c r="L29" s="413"/>
      <c r="M29" s="413"/>
      <c r="N29" s="413"/>
      <c r="O29" s="413"/>
      <c r="P29" s="413"/>
      <c r="Q29" s="413"/>
      <c r="R29" s="413"/>
      <c r="S29" s="1013"/>
    </row>
    <row r="30" spans="1:246" s="414" customFormat="1" ht="15.75">
      <c r="A30" s="1014" t="s">
        <v>514</v>
      </c>
      <c r="B30" s="1015"/>
      <c r="C30" s="1015"/>
      <c r="D30" s="1015"/>
      <c r="E30" s="1015"/>
      <c r="F30" s="1015"/>
      <c r="G30" s="1015"/>
      <c r="H30" s="1015"/>
      <c r="I30" s="1015"/>
      <c r="J30" s="1015"/>
      <c r="K30" s="1015"/>
      <c r="L30" s="1015"/>
      <c r="M30" s="1015"/>
      <c r="N30" s="1015"/>
      <c r="O30" s="1015"/>
      <c r="P30" s="1015"/>
      <c r="Q30" s="1015"/>
      <c r="R30" s="1015"/>
      <c r="S30" s="1016"/>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row>
    <row r="31" spans="1:246">
      <c r="A31" s="1017" t="s">
        <v>515</v>
      </c>
      <c r="B31" s="1015"/>
      <c r="C31" s="1015"/>
      <c r="D31" s="1015"/>
      <c r="E31" s="1015"/>
      <c r="F31" s="1015"/>
      <c r="G31" s="1015"/>
      <c r="H31" s="1015"/>
      <c r="I31" s="1015"/>
      <c r="J31" s="1015"/>
      <c r="K31" s="1015"/>
      <c r="L31" s="1015"/>
      <c r="M31" s="1015"/>
      <c r="N31" s="1015"/>
      <c r="O31" s="1015"/>
      <c r="P31" s="1015"/>
      <c r="Q31" s="1015"/>
      <c r="R31" s="1015"/>
      <c r="S31" s="1016"/>
    </row>
    <row r="32" spans="1:246">
      <c r="A32" s="1447" t="s">
        <v>516</v>
      </c>
      <c r="B32" s="1448"/>
      <c r="C32" s="1448"/>
      <c r="D32" s="1448"/>
      <c r="E32" s="1448"/>
      <c r="F32" s="1448"/>
      <c r="G32" s="1448"/>
      <c r="H32" s="1448"/>
      <c r="I32" s="1448"/>
      <c r="J32" s="1448"/>
      <c r="K32" s="1448"/>
      <c r="L32" s="1448"/>
      <c r="M32" s="1448"/>
      <c r="N32" s="1448"/>
      <c r="O32" s="1448"/>
      <c r="P32" s="1448"/>
      <c r="Q32" s="1448"/>
      <c r="R32" s="1448"/>
      <c r="S32" s="1449"/>
    </row>
    <row r="33" spans="1:246" s="37" customFormat="1" ht="15.75">
      <c r="A33" s="1439" t="s">
        <v>517</v>
      </c>
      <c r="B33" s="1440"/>
      <c r="C33" s="1440"/>
      <c r="D33" s="1440"/>
      <c r="E33" s="1440"/>
      <c r="F33" s="1440"/>
      <c r="G33" s="1440"/>
      <c r="H33" s="1440"/>
      <c r="I33" s="1440"/>
      <c r="J33" s="1440"/>
      <c r="K33" s="1440"/>
      <c r="L33" s="1440"/>
      <c r="M33" s="1440"/>
      <c r="N33" s="1440"/>
      <c r="O33" s="1440"/>
      <c r="P33" s="1440"/>
      <c r="Q33" s="1440"/>
      <c r="R33" s="1440"/>
      <c r="S33" s="1441"/>
      <c r="T33" s="65"/>
      <c r="U33" s="68"/>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row>
    <row r="34" spans="1:246" ht="16.5" thickBot="1">
      <c r="A34" s="1018" t="s">
        <v>518</v>
      </c>
      <c r="B34" s="1019"/>
      <c r="C34" s="1019"/>
      <c r="D34" s="1019"/>
      <c r="E34" s="1019"/>
      <c r="F34" s="1019"/>
      <c r="G34" s="1019"/>
      <c r="H34" s="1019"/>
      <c r="I34" s="1019"/>
      <c r="J34" s="1019"/>
      <c r="K34" s="1019"/>
      <c r="L34" s="1019"/>
      <c r="M34" s="1019"/>
      <c r="N34" s="1019"/>
      <c r="O34" s="1019"/>
      <c r="P34" s="1019"/>
      <c r="Q34" s="1019"/>
      <c r="R34" s="1019"/>
      <c r="S34" s="1020"/>
      <c r="U34" s="68"/>
    </row>
    <row r="35" spans="1:246">
      <c r="U35" s="68"/>
    </row>
    <row r="36" spans="1:246" ht="15">
      <c r="A36" s="1294" t="s">
        <v>1071</v>
      </c>
    </row>
  </sheetData>
  <sheetProtection algorithmName="SHA-512" hashValue="1XyqEFMYxEpXuyhBDDyZxSyy8WwhhS3HvXYJdD4EdccKVVXPwKTaO9tn1UOqor43jqCDDD6qtR9ZJ3T7RLM84Q==" saltValue="jcYGxhWPmOhXTHegWAARFg==" spinCount="100000" sheet="1" objects="1" scenarios="1"/>
  <mergeCells count="7">
    <mergeCell ref="A33:S33"/>
    <mergeCell ref="A1:S1"/>
    <mergeCell ref="A2:S2"/>
    <mergeCell ref="A3:S3"/>
    <mergeCell ref="U3:X3"/>
    <mergeCell ref="U20:W20"/>
    <mergeCell ref="A32:S32"/>
  </mergeCells>
  <hyperlinks>
    <hyperlink ref="A36" location="'Table of Contents'!A1" display="Return to Table of Contents" xr:uid="{48BE2410-7407-4094-80D2-5D863DF6D9B3}"/>
  </hyperlinks>
  <pageMargins left="0.7" right="0.7" top="0.75" bottom="0.75" header="0.3" footer="0.3"/>
  <pageSetup orientation="portrait" r:id="rId1"/>
  <ignoredErrors>
    <ignoredError sqref="S6:S2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50C1-ADE1-4BA5-8857-6DBC63C5004E}">
  <dimension ref="A1:IJ30"/>
  <sheetViews>
    <sheetView workbookViewId="0">
      <selection activeCell="A30" sqref="A30"/>
    </sheetView>
  </sheetViews>
  <sheetFormatPr defaultColWidth="10.5703125" defaultRowHeight="12.75"/>
  <cols>
    <col min="1" max="1" width="35.5703125" style="69" bestFit="1" customWidth="1"/>
    <col min="2" max="6" width="10.5703125" style="73" hidden="1" customWidth="1"/>
    <col min="7" max="7" width="10.5703125" style="74" hidden="1" customWidth="1"/>
    <col min="8" max="8" width="10.5703125" style="69" hidden="1" customWidth="1"/>
    <col min="9" max="9" width="9" style="69" hidden="1" customWidth="1"/>
    <col min="10" max="10" width="0" style="71" hidden="1" customWidth="1"/>
    <col min="11" max="12" width="0" style="73" hidden="1" customWidth="1"/>
    <col min="13" max="13" width="0" style="71" hidden="1" customWidth="1"/>
    <col min="14" max="14" width="13.5703125" style="71" customWidth="1"/>
    <col min="15" max="256" width="10.5703125" style="69"/>
    <col min="257" max="257" width="35.5703125" style="69" bestFit="1" customWidth="1"/>
    <col min="258" max="265" width="0" style="69" hidden="1" customWidth="1"/>
    <col min="266" max="512" width="10.5703125" style="69"/>
    <col min="513" max="513" width="35.5703125" style="69" bestFit="1" customWidth="1"/>
    <col min="514" max="521" width="0" style="69" hidden="1" customWidth="1"/>
    <col min="522" max="768" width="10.5703125" style="69"/>
    <col min="769" max="769" width="35.5703125" style="69" bestFit="1" customWidth="1"/>
    <col min="770" max="777" width="0" style="69" hidden="1" customWidth="1"/>
    <col min="778" max="1024" width="10.5703125" style="69"/>
    <col min="1025" max="1025" width="35.5703125" style="69" bestFit="1" customWidth="1"/>
    <col min="1026" max="1033" width="0" style="69" hidden="1" customWidth="1"/>
    <col min="1034" max="1280" width="10.5703125" style="69"/>
    <col min="1281" max="1281" width="35.5703125" style="69" bestFit="1" customWidth="1"/>
    <col min="1282" max="1289" width="0" style="69" hidden="1" customWidth="1"/>
    <col min="1290" max="1536" width="10.5703125" style="69"/>
    <col min="1537" max="1537" width="35.5703125" style="69" bestFit="1" customWidth="1"/>
    <col min="1538" max="1545" width="0" style="69" hidden="1" customWidth="1"/>
    <col min="1546" max="1792" width="10.5703125" style="69"/>
    <col min="1793" max="1793" width="35.5703125" style="69" bestFit="1" customWidth="1"/>
    <col min="1794" max="1801" width="0" style="69" hidden="1" customWidth="1"/>
    <col min="1802" max="2048" width="10.5703125" style="69"/>
    <col min="2049" max="2049" width="35.5703125" style="69" bestFit="1" customWidth="1"/>
    <col min="2050" max="2057" width="0" style="69" hidden="1" customWidth="1"/>
    <col min="2058" max="2304" width="10.5703125" style="69"/>
    <col min="2305" max="2305" width="35.5703125" style="69" bestFit="1" customWidth="1"/>
    <col min="2306" max="2313" width="0" style="69" hidden="1" customWidth="1"/>
    <col min="2314" max="2560" width="10.5703125" style="69"/>
    <col min="2561" max="2561" width="35.5703125" style="69" bestFit="1" customWidth="1"/>
    <col min="2562" max="2569" width="0" style="69" hidden="1" customWidth="1"/>
    <col min="2570" max="2816" width="10.5703125" style="69"/>
    <col min="2817" max="2817" width="35.5703125" style="69" bestFit="1" customWidth="1"/>
    <col min="2818" max="2825" width="0" style="69" hidden="1" customWidth="1"/>
    <col min="2826" max="3072" width="10.5703125" style="69"/>
    <col min="3073" max="3073" width="35.5703125" style="69" bestFit="1" customWidth="1"/>
    <col min="3074" max="3081" width="0" style="69" hidden="1" customWidth="1"/>
    <col min="3082" max="3328" width="10.5703125" style="69"/>
    <col min="3329" max="3329" width="35.5703125" style="69" bestFit="1" customWidth="1"/>
    <col min="3330" max="3337" width="0" style="69" hidden="1" customWidth="1"/>
    <col min="3338" max="3584" width="10.5703125" style="69"/>
    <col min="3585" max="3585" width="35.5703125" style="69" bestFit="1" customWidth="1"/>
    <col min="3586" max="3593" width="0" style="69" hidden="1" customWidth="1"/>
    <col min="3594" max="3840" width="10.5703125" style="69"/>
    <col min="3841" max="3841" width="35.5703125" style="69" bestFit="1" customWidth="1"/>
    <col min="3842" max="3849" width="0" style="69" hidden="1" customWidth="1"/>
    <col min="3850" max="4096" width="10.5703125" style="69"/>
    <col min="4097" max="4097" width="35.5703125" style="69" bestFit="1" customWidth="1"/>
    <col min="4098" max="4105" width="0" style="69" hidden="1" customWidth="1"/>
    <col min="4106" max="4352" width="10.5703125" style="69"/>
    <col min="4353" max="4353" width="35.5703125" style="69" bestFit="1" customWidth="1"/>
    <col min="4354" max="4361" width="0" style="69" hidden="1" customWidth="1"/>
    <col min="4362" max="4608" width="10.5703125" style="69"/>
    <col min="4609" max="4609" width="35.5703125" style="69" bestFit="1" customWidth="1"/>
    <col min="4610" max="4617" width="0" style="69" hidden="1" customWidth="1"/>
    <col min="4618" max="4864" width="10.5703125" style="69"/>
    <col min="4865" max="4865" width="35.5703125" style="69" bestFit="1" customWidth="1"/>
    <col min="4866" max="4873" width="0" style="69" hidden="1" customWidth="1"/>
    <col min="4874" max="5120" width="10.5703125" style="69"/>
    <col min="5121" max="5121" width="35.5703125" style="69" bestFit="1" customWidth="1"/>
    <col min="5122" max="5129" width="0" style="69" hidden="1" customWidth="1"/>
    <col min="5130" max="5376" width="10.5703125" style="69"/>
    <col min="5377" max="5377" width="35.5703125" style="69" bestFit="1" customWidth="1"/>
    <col min="5378" max="5385" width="0" style="69" hidden="1" customWidth="1"/>
    <col min="5386" max="5632" width="10.5703125" style="69"/>
    <col min="5633" max="5633" width="35.5703125" style="69" bestFit="1" customWidth="1"/>
    <col min="5634" max="5641" width="0" style="69" hidden="1" customWidth="1"/>
    <col min="5642" max="5888" width="10.5703125" style="69"/>
    <col min="5889" max="5889" width="35.5703125" style="69" bestFit="1" customWidth="1"/>
    <col min="5890" max="5897" width="0" style="69" hidden="1" customWidth="1"/>
    <col min="5898" max="6144" width="10.5703125" style="69"/>
    <col min="6145" max="6145" width="35.5703125" style="69" bestFit="1" customWidth="1"/>
    <col min="6146" max="6153" width="0" style="69" hidden="1" customWidth="1"/>
    <col min="6154" max="6400" width="10.5703125" style="69"/>
    <col min="6401" max="6401" width="35.5703125" style="69" bestFit="1" customWidth="1"/>
    <col min="6402" max="6409" width="0" style="69" hidden="1" customWidth="1"/>
    <col min="6410" max="6656" width="10.5703125" style="69"/>
    <col min="6657" max="6657" width="35.5703125" style="69" bestFit="1" customWidth="1"/>
    <col min="6658" max="6665" width="0" style="69" hidden="1" customWidth="1"/>
    <col min="6666" max="6912" width="10.5703125" style="69"/>
    <col min="6913" max="6913" width="35.5703125" style="69" bestFit="1" customWidth="1"/>
    <col min="6914" max="6921" width="0" style="69" hidden="1" customWidth="1"/>
    <col min="6922" max="7168" width="10.5703125" style="69"/>
    <col min="7169" max="7169" width="35.5703125" style="69" bestFit="1" customWidth="1"/>
    <col min="7170" max="7177" width="0" style="69" hidden="1" customWidth="1"/>
    <col min="7178" max="7424" width="10.5703125" style="69"/>
    <col min="7425" max="7425" width="35.5703125" style="69" bestFit="1" customWidth="1"/>
    <col min="7426" max="7433" width="0" style="69" hidden="1" customWidth="1"/>
    <col min="7434" max="7680" width="10.5703125" style="69"/>
    <col min="7681" max="7681" width="35.5703125" style="69" bestFit="1" customWidth="1"/>
    <col min="7682" max="7689" width="0" style="69" hidden="1" customWidth="1"/>
    <col min="7690" max="7936" width="10.5703125" style="69"/>
    <col min="7937" max="7937" width="35.5703125" style="69" bestFit="1" customWidth="1"/>
    <col min="7938" max="7945" width="0" style="69" hidden="1" customWidth="1"/>
    <col min="7946" max="8192" width="10.5703125" style="69"/>
    <col min="8193" max="8193" width="35.5703125" style="69" bestFit="1" customWidth="1"/>
    <col min="8194" max="8201" width="0" style="69" hidden="1" customWidth="1"/>
    <col min="8202" max="8448" width="10.5703125" style="69"/>
    <col min="8449" max="8449" width="35.5703125" style="69" bestFit="1" customWidth="1"/>
    <col min="8450" max="8457" width="0" style="69" hidden="1" customWidth="1"/>
    <col min="8458" max="8704" width="10.5703125" style="69"/>
    <col min="8705" max="8705" width="35.5703125" style="69" bestFit="1" customWidth="1"/>
    <col min="8706" max="8713" width="0" style="69" hidden="1" customWidth="1"/>
    <col min="8714" max="8960" width="10.5703125" style="69"/>
    <col min="8961" max="8961" width="35.5703125" style="69" bestFit="1" customWidth="1"/>
    <col min="8962" max="8969" width="0" style="69" hidden="1" customWidth="1"/>
    <col min="8970" max="9216" width="10.5703125" style="69"/>
    <col min="9217" max="9217" width="35.5703125" style="69" bestFit="1" customWidth="1"/>
    <col min="9218" max="9225" width="0" style="69" hidden="1" customWidth="1"/>
    <col min="9226" max="9472" width="10.5703125" style="69"/>
    <col min="9473" max="9473" width="35.5703125" style="69" bestFit="1" customWidth="1"/>
    <col min="9474" max="9481" width="0" style="69" hidden="1" customWidth="1"/>
    <col min="9482" max="9728" width="10.5703125" style="69"/>
    <col min="9729" max="9729" width="35.5703125" style="69" bestFit="1" customWidth="1"/>
    <col min="9730" max="9737" width="0" style="69" hidden="1" customWidth="1"/>
    <col min="9738" max="9984" width="10.5703125" style="69"/>
    <col min="9985" max="9985" width="35.5703125" style="69" bestFit="1" customWidth="1"/>
    <col min="9986" max="9993" width="0" style="69" hidden="1" customWidth="1"/>
    <col min="9994" max="10240" width="10.5703125" style="69"/>
    <col min="10241" max="10241" width="35.5703125" style="69" bestFit="1" customWidth="1"/>
    <col min="10242" max="10249" width="0" style="69" hidden="1" customWidth="1"/>
    <col min="10250" max="10496" width="10.5703125" style="69"/>
    <col min="10497" max="10497" width="35.5703125" style="69" bestFit="1" customWidth="1"/>
    <col min="10498" max="10505" width="0" style="69" hidden="1" customWidth="1"/>
    <col min="10506" max="10752" width="10.5703125" style="69"/>
    <col min="10753" max="10753" width="35.5703125" style="69" bestFit="1" customWidth="1"/>
    <col min="10754" max="10761" width="0" style="69" hidden="1" customWidth="1"/>
    <col min="10762" max="11008" width="10.5703125" style="69"/>
    <col min="11009" max="11009" width="35.5703125" style="69" bestFit="1" customWidth="1"/>
    <col min="11010" max="11017" width="0" style="69" hidden="1" customWidth="1"/>
    <col min="11018" max="11264" width="10.5703125" style="69"/>
    <col min="11265" max="11265" width="35.5703125" style="69" bestFit="1" customWidth="1"/>
    <col min="11266" max="11273" width="0" style="69" hidden="1" customWidth="1"/>
    <col min="11274" max="11520" width="10.5703125" style="69"/>
    <col min="11521" max="11521" width="35.5703125" style="69" bestFit="1" customWidth="1"/>
    <col min="11522" max="11529" width="0" style="69" hidden="1" customWidth="1"/>
    <col min="11530" max="11776" width="10.5703125" style="69"/>
    <col min="11777" max="11777" width="35.5703125" style="69" bestFit="1" customWidth="1"/>
    <col min="11778" max="11785" width="0" style="69" hidden="1" customWidth="1"/>
    <col min="11786" max="12032" width="10.5703125" style="69"/>
    <col min="12033" max="12033" width="35.5703125" style="69" bestFit="1" customWidth="1"/>
    <col min="12034" max="12041" width="0" style="69" hidden="1" customWidth="1"/>
    <col min="12042" max="12288" width="10.5703125" style="69"/>
    <col min="12289" max="12289" width="35.5703125" style="69" bestFit="1" customWidth="1"/>
    <col min="12290" max="12297" width="0" style="69" hidden="1" customWidth="1"/>
    <col min="12298" max="12544" width="10.5703125" style="69"/>
    <col min="12545" max="12545" width="35.5703125" style="69" bestFit="1" customWidth="1"/>
    <col min="12546" max="12553" width="0" style="69" hidden="1" customWidth="1"/>
    <col min="12554" max="12800" width="10.5703125" style="69"/>
    <col min="12801" max="12801" width="35.5703125" style="69" bestFit="1" customWidth="1"/>
    <col min="12802" max="12809" width="0" style="69" hidden="1" customWidth="1"/>
    <col min="12810" max="13056" width="10.5703125" style="69"/>
    <col min="13057" max="13057" width="35.5703125" style="69" bestFit="1" customWidth="1"/>
    <col min="13058" max="13065" width="0" style="69" hidden="1" customWidth="1"/>
    <col min="13066" max="13312" width="10.5703125" style="69"/>
    <col min="13313" max="13313" width="35.5703125" style="69" bestFit="1" customWidth="1"/>
    <col min="13314" max="13321" width="0" style="69" hidden="1" customWidth="1"/>
    <col min="13322" max="13568" width="10.5703125" style="69"/>
    <col min="13569" max="13569" width="35.5703125" style="69" bestFit="1" customWidth="1"/>
    <col min="13570" max="13577" width="0" style="69" hidden="1" customWidth="1"/>
    <col min="13578" max="13824" width="10.5703125" style="69"/>
    <col min="13825" max="13825" width="35.5703125" style="69" bestFit="1" customWidth="1"/>
    <col min="13826" max="13833" width="0" style="69" hidden="1" customWidth="1"/>
    <col min="13834" max="14080" width="10.5703125" style="69"/>
    <col min="14081" max="14081" width="35.5703125" style="69" bestFit="1" customWidth="1"/>
    <col min="14082" max="14089" width="0" style="69" hidden="1" customWidth="1"/>
    <col min="14090" max="14336" width="10.5703125" style="69"/>
    <col min="14337" max="14337" width="35.5703125" style="69" bestFit="1" customWidth="1"/>
    <col min="14338" max="14345" width="0" style="69" hidden="1" customWidth="1"/>
    <col min="14346" max="14592" width="10.5703125" style="69"/>
    <col min="14593" max="14593" width="35.5703125" style="69" bestFit="1" customWidth="1"/>
    <col min="14594" max="14601" width="0" style="69" hidden="1" customWidth="1"/>
    <col min="14602" max="14848" width="10.5703125" style="69"/>
    <col min="14849" max="14849" width="35.5703125" style="69" bestFit="1" customWidth="1"/>
    <col min="14850" max="14857" width="0" style="69" hidden="1" customWidth="1"/>
    <col min="14858" max="15104" width="10.5703125" style="69"/>
    <col min="15105" max="15105" width="35.5703125" style="69" bestFit="1" customWidth="1"/>
    <col min="15106" max="15113" width="0" style="69" hidden="1" customWidth="1"/>
    <col min="15114" max="15360" width="10.5703125" style="69"/>
    <col min="15361" max="15361" width="35.5703125" style="69" bestFit="1" customWidth="1"/>
    <col min="15362" max="15369" width="0" style="69" hidden="1" customWidth="1"/>
    <col min="15370" max="15616" width="10.5703125" style="69"/>
    <col min="15617" max="15617" width="35.5703125" style="69" bestFit="1" customWidth="1"/>
    <col min="15618" max="15625" width="0" style="69" hidden="1" customWidth="1"/>
    <col min="15626" max="15872" width="10.5703125" style="69"/>
    <col min="15873" max="15873" width="35.5703125" style="69" bestFit="1" customWidth="1"/>
    <col min="15874" max="15881" width="0" style="69" hidden="1" customWidth="1"/>
    <col min="15882" max="16128" width="10.5703125" style="69"/>
    <col min="16129" max="16129" width="35.5703125" style="69" bestFit="1" customWidth="1"/>
    <col min="16130" max="16137" width="0" style="69" hidden="1" customWidth="1"/>
    <col min="16138" max="16384" width="10.5703125" style="69"/>
  </cols>
  <sheetData>
    <row r="1" spans="1:23" ht="15.75">
      <c r="A1" s="1459" t="s">
        <v>519</v>
      </c>
      <c r="B1" s="1459"/>
      <c r="C1" s="1459"/>
      <c r="D1" s="1459"/>
      <c r="E1" s="1459"/>
      <c r="F1" s="1459"/>
      <c r="G1" s="1459"/>
      <c r="H1" s="1459"/>
      <c r="I1" s="1459"/>
      <c r="J1" s="1459"/>
      <c r="K1" s="1459"/>
      <c r="L1" s="1459"/>
      <c r="M1" s="1459"/>
      <c r="N1" s="1459"/>
      <c r="O1" s="1459"/>
      <c r="P1" s="1459"/>
      <c r="Q1" s="1459"/>
      <c r="R1" s="1459"/>
    </row>
    <row r="2" spans="1:23" s="70" customFormat="1" ht="15.75">
      <c r="A2" s="1459" t="s">
        <v>520</v>
      </c>
      <c r="B2" s="1459"/>
      <c r="C2" s="1459"/>
      <c r="D2" s="1459"/>
      <c r="E2" s="1459"/>
      <c r="F2" s="1459"/>
      <c r="G2" s="1459"/>
      <c r="H2" s="1459"/>
      <c r="I2" s="1459"/>
      <c r="J2" s="1459"/>
      <c r="K2" s="1459"/>
      <c r="L2" s="1459"/>
      <c r="M2" s="1459"/>
      <c r="N2" s="1459"/>
      <c r="O2" s="1459"/>
      <c r="P2" s="1459"/>
      <c r="Q2" s="1459"/>
      <c r="R2" s="1459"/>
    </row>
    <row r="3" spans="1:23" ht="15.75" thickBot="1">
      <c r="A3" s="1460" t="s">
        <v>909</v>
      </c>
      <c r="B3" s="1460"/>
      <c r="C3" s="1460"/>
      <c r="D3" s="1460"/>
      <c r="E3" s="1460"/>
      <c r="F3" s="1460"/>
      <c r="G3" s="1460"/>
      <c r="H3" s="1460"/>
      <c r="I3" s="1460"/>
      <c r="J3" s="1460"/>
      <c r="K3" s="1460"/>
      <c r="L3" s="1460"/>
      <c r="M3" s="1460"/>
      <c r="N3" s="1460"/>
      <c r="O3" s="1460"/>
      <c r="P3" s="1460"/>
      <c r="Q3" s="1460"/>
      <c r="R3" s="1460"/>
    </row>
    <row r="4" spans="1:23" s="650" customFormat="1" ht="16.5" thickBot="1">
      <c r="A4" s="651"/>
      <c r="B4" s="652">
        <v>2007</v>
      </c>
      <c r="C4" s="652">
        <v>2008</v>
      </c>
      <c r="D4" s="652">
        <v>2009</v>
      </c>
      <c r="E4" s="652">
        <v>2010</v>
      </c>
      <c r="F4" s="652">
        <v>2011</v>
      </c>
      <c r="G4" s="652">
        <v>2012</v>
      </c>
      <c r="H4" s="653">
        <v>2013</v>
      </c>
      <c r="I4" s="653">
        <v>2014</v>
      </c>
      <c r="J4" s="653">
        <v>2015</v>
      </c>
      <c r="K4" s="653">
        <v>2016</v>
      </c>
      <c r="L4" s="653">
        <v>2017</v>
      </c>
      <c r="M4" s="653">
        <v>2018</v>
      </c>
      <c r="N4" s="785">
        <v>2019</v>
      </c>
      <c r="O4" s="653">
        <v>2020</v>
      </c>
      <c r="P4" s="653">
        <v>2021</v>
      </c>
      <c r="Q4" s="653">
        <v>2022</v>
      </c>
      <c r="R4" s="654">
        <v>2023</v>
      </c>
      <c r="S4" s="649"/>
      <c r="T4" s="649"/>
      <c r="U4" s="649"/>
      <c r="V4" s="649"/>
      <c r="W4" s="649"/>
    </row>
    <row r="5" spans="1:23" s="70" customFormat="1" ht="15.75">
      <c r="A5" s="75" t="s">
        <v>522</v>
      </c>
      <c r="B5" s="647">
        <f t="shared" ref="B5:H5" si="0">SUM(B6:B8)</f>
        <v>643</v>
      </c>
      <c r="C5" s="647">
        <f t="shared" si="0"/>
        <v>680</v>
      </c>
      <c r="D5" s="647">
        <f t="shared" si="0"/>
        <v>658</v>
      </c>
      <c r="E5" s="647">
        <f t="shared" si="0"/>
        <v>780</v>
      </c>
      <c r="F5" s="647">
        <f t="shared" si="0"/>
        <v>759</v>
      </c>
      <c r="G5" s="647">
        <f t="shared" si="0"/>
        <v>781</v>
      </c>
      <c r="H5" s="647">
        <f t="shared" si="0"/>
        <v>305</v>
      </c>
      <c r="I5" s="647">
        <f t="shared" ref="I5:R5" si="1">SUM(I6:I8)</f>
        <v>356</v>
      </c>
      <c r="J5" s="647">
        <f t="shared" si="1"/>
        <v>243</v>
      </c>
      <c r="K5" s="647">
        <f t="shared" si="1"/>
        <v>219</v>
      </c>
      <c r="L5" s="647">
        <f t="shared" si="1"/>
        <v>188</v>
      </c>
      <c r="M5" s="647">
        <f t="shared" si="1"/>
        <v>187</v>
      </c>
      <c r="N5" s="686">
        <f t="shared" si="1"/>
        <v>167</v>
      </c>
      <c r="O5" s="647">
        <f t="shared" si="1"/>
        <v>206</v>
      </c>
      <c r="P5" s="647">
        <f t="shared" si="1"/>
        <v>297</v>
      </c>
      <c r="Q5" s="647">
        <f t="shared" si="1"/>
        <v>338</v>
      </c>
      <c r="R5" s="426">
        <f t="shared" si="1"/>
        <v>283</v>
      </c>
      <c r="S5" s="415"/>
      <c r="T5" s="415"/>
      <c r="U5" s="65"/>
      <c r="V5" s="65"/>
      <c r="W5" s="65"/>
    </row>
    <row r="6" spans="1:23">
      <c r="A6" s="655" t="s">
        <v>523</v>
      </c>
      <c r="B6" s="656">
        <v>124</v>
      </c>
      <c r="C6" s="656">
        <v>87</v>
      </c>
      <c r="D6" s="656">
        <v>67</v>
      </c>
      <c r="E6" s="656">
        <v>63</v>
      </c>
      <c r="F6" s="656">
        <v>104</v>
      </c>
      <c r="G6" s="657">
        <v>49</v>
      </c>
      <c r="H6" s="658">
        <v>19</v>
      </c>
      <c r="I6" s="658">
        <v>23</v>
      </c>
      <c r="J6" s="658">
        <v>14</v>
      </c>
      <c r="K6" s="658">
        <v>8</v>
      </c>
      <c r="L6" s="658">
        <v>25</v>
      </c>
      <c r="M6" s="658">
        <v>30</v>
      </c>
      <c r="N6" s="786">
        <v>29</v>
      </c>
      <c r="O6" s="658">
        <v>19</v>
      </c>
      <c r="P6" s="659">
        <v>25</v>
      </c>
      <c r="Q6" s="659">
        <v>22</v>
      </c>
      <c r="R6" s="416">
        <v>17</v>
      </c>
      <c r="S6" s="417"/>
      <c r="T6" s="417"/>
      <c r="U6" s="70"/>
      <c r="V6" s="418"/>
      <c r="W6" s="70"/>
    </row>
    <row r="7" spans="1:23" ht="15">
      <c r="A7" s="655" t="s">
        <v>524</v>
      </c>
      <c r="B7" s="656">
        <v>519</v>
      </c>
      <c r="C7" s="656">
        <v>593</v>
      </c>
      <c r="D7" s="656">
        <v>591</v>
      </c>
      <c r="E7" s="656">
        <v>717</v>
      </c>
      <c r="F7" s="656">
        <v>654</v>
      </c>
      <c r="G7" s="657">
        <v>731</v>
      </c>
      <c r="H7" s="660">
        <v>286</v>
      </c>
      <c r="I7" s="660">
        <v>324</v>
      </c>
      <c r="J7" s="660">
        <v>229</v>
      </c>
      <c r="K7" s="660">
        <v>211</v>
      </c>
      <c r="L7" s="660">
        <v>163</v>
      </c>
      <c r="M7" s="660">
        <v>157</v>
      </c>
      <c r="N7" s="786">
        <v>138</v>
      </c>
      <c r="O7" s="660">
        <v>187</v>
      </c>
      <c r="P7" s="659">
        <v>272</v>
      </c>
      <c r="Q7" s="659">
        <v>316</v>
      </c>
      <c r="R7" s="416">
        <v>266</v>
      </c>
      <c r="S7" s="419"/>
      <c r="T7" s="419"/>
      <c r="U7" s="65"/>
      <c r="V7" s="65"/>
      <c r="W7" s="65"/>
    </row>
    <row r="8" spans="1:23">
      <c r="A8" s="655" t="s">
        <v>525</v>
      </c>
      <c r="B8" s="661" t="s">
        <v>57</v>
      </c>
      <c r="C8" s="661" t="s">
        <v>57</v>
      </c>
      <c r="D8" s="661" t="s">
        <v>57</v>
      </c>
      <c r="E8" s="661" t="s">
        <v>57</v>
      </c>
      <c r="F8" s="662">
        <v>1</v>
      </c>
      <c r="G8" s="661">
        <v>1</v>
      </c>
      <c r="H8" s="656" t="s">
        <v>57</v>
      </c>
      <c r="I8" s="656">
        <v>9</v>
      </c>
      <c r="J8" s="656" t="s">
        <v>57</v>
      </c>
      <c r="K8" s="656" t="s">
        <v>57</v>
      </c>
      <c r="L8" s="656" t="s">
        <v>57</v>
      </c>
      <c r="M8" s="656"/>
      <c r="N8" s="787" t="s">
        <v>57</v>
      </c>
      <c r="O8" s="663" t="s">
        <v>57</v>
      </c>
      <c r="P8" s="663" t="s">
        <v>57</v>
      </c>
      <c r="Q8" s="663" t="s">
        <v>57</v>
      </c>
      <c r="R8" s="420" t="s">
        <v>57</v>
      </c>
    </row>
    <row r="9" spans="1:23">
      <c r="A9" s="421"/>
      <c r="B9" s="656"/>
      <c r="C9" s="656"/>
      <c r="D9" s="656"/>
      <c r="E9" s="656"/>
      <c r="F9" s="664"/>
      <c r="G9" s="656"/>
      <c r="H9" s="656"/>
      <c r="I9" s="656"/>
      <c r="J9" s="656"/>
      <c r="K9" s="656"/>
      <c r="L9" s="656"/>
      <c r="M9" s="656"/>
      <c r="N9" s="421"/>
      <c r="O9" s="666"/>
      <c r="P9" s="650"/>
      <c r="Q9" s="650"/>
      <c r="R9" s="422"/>
    </row>
    <row r="10" spans="1:23" s="70" customFormat="1" ht="15.75">
      <c r="A10" s="75" t="s">
        <v>526</v>
      </c>
      <c r="B10" s="647">
        <f>SUM(B12:B14)</f>
        <v>594</v>
      </c>
      <c r="C10" s="647">
        <f>SUM(C12:C14)</f>
        <v>666</v>
      </c>
      <c r="D10" s="647">
        <f>SUM(D12:D14)</f>
        <v>614</v>
      </c>
      <c r="E10" s="647">
        <f>SUM(E12:E14)</f>
        <v>662</v>
      </c>
      <c r="F10" s="647">
        <f>SUM(F12:F14)</f>
        <v>773</v>
      </c>
      <c r="G10" s="647">
        <v>756</v>
      </c>
      <c r="H10" s="647">
        <v>302</v>
      </c>
      <c r="I10" s="647">
        <v>344</v>
      </c>
      <c r="J10" s="647">
        <v>245</v>
      </c>
      <c r="K10" s="667">
        <v>218</v>
      </c>
      <c r="L10" s="667">
        <v>203</v>
      </c>
      <c r="M10" s="667">
        <v>185</v>
      </c>
      <c r="N10" s="614">
        <v>151</v>
      </c>
      <c r="O10" s="667">
        <v>175</v>
      </c>
      <c r="P10" s="668">
        <v>280</v>
      </c>
      <c r="Q10" s="668">
        <v>344</v>
      </c>
      <c r="R10" s="423">
        <v>279</v>
      </c>
    </row>
    <row r="11" spans="1:23">
      <c r="A11" s="655" t="s">
        <v>527</v>
      </c>
      <c r="B11" s="656"/>
      <c r="C11" s="656"/>
      <c r="D11" s="656"/>
      <c r="E11" s="656"/>
      <c r="F11" s="656"/>
      <c r="G11" s="656"/>
      <c r="H11" s="656"/>
      <c r="I11" s="656"/>
      <c r="J11" s="656"/>
      <c r="K11" s="656"/>
      <c r="L11" s="656"/>
      <c r="M11" s="656"/>
      <c r="N11" s="421"/>
      <c r="O11" s="666"/>
      <c r="P11" s="650"/>
      <c r="Q11" s="650"/>
      <c r="R11" s="422"/>
    </row>
    <row r="12" spans="1:23">
      <c r="A12" s="655" t="s">
        <v>528</v>
      </c>
      <c r="B12" s="656">
        <v>575</v>
      </c>
      <c r="C12" s="656">
        <v>626</v>
      </c>
      <c r="D12" s="656">
        <v>574</v>
      </c>
      <c r="E12" s="656">
        <v>606</v>
      </c>
      <c r="F12" s="656">
        <v>685</v>
      </c>
      <c r="G12" s="656">
        <v>704</v>
      </c>
      <c r="H12" s="656">
        <v>283</v>
      </c>
      <c r="I12" s="656">
        <v>322</v>
      </c>
      <c r="J12" s="656">
        <v>230</v>
      </c>
      <c r="K12" s="656">
        <v>201</v>
      </c>
      <c r="L12" s="656">
        <v>188</v>
      </c>
      <c r="M12" s="656">
        <v>173</v>
      </c>
      <c r="N12" s="786">
        <v>145</v>
      </c>
      <c r="O12" s="656">
        <v>167</v>
      </c>
      <c r="P12" s="659">
        <v>266</v>
      </c>
      <c r="Q12" s="659">
        <v>328</v>
      </c>
      <c r="R12" s="422">
        <v>266</v>
      </c>
    </row>
    <row r="13" spans="1:23">
      <c r="A13" s="655" t="s">
        <v>529</v>
      </c>
      <c r="B13" s="656">
        <v>2</v>
      </c>
      <c r="C13" s="656" t="s">
        <v>57</v>
      </c>
      <c r="D13" s="662" t="s">
        <v>57</v>
      </c>
      <c r="E13" s="662">
        <v>1</v>
      </c>
      <c r="F13" s="662">
        <v>6</v>
      </c>
      <c r="G13" s="656">
        <v>2</v>
      </c>
      <c r="H13" s="656">
        <v>0</v>
      </c>
      <c r="I13" s="656">
        <v>3</v>
      </c>
      <c r="J13" s="656">
        <v>2</v>
      </c>
      <c r="K13" s="656">
        <v>4</v>
      </c>
      <c r="L13" s="656">
        <v>4</v>
      </c>
      <c r="M13" s="656">
        <v>2</v>
      </c>
      <c r="N13" s="786">
        <v>2</v>
      </c>
      <c r="O13" s="656">
        <v>3</v>
      </c>
      <c r="P13" s="659">
        <v>1</v>
      </c>
      <c r="Q13" s="663" t="s">
        <v>57</v>
      </c>
      <c r="R13" s="420" t="s">
        <v>57</v>
      </c>
    </row>
    <row r="14" spans="1:23">
      <c r="A14" s="655" t="s">
        <v>530</v>
      </c>
      <c r="B14" s="669">
        <v>17</v>
      </c>
      <c r="C14" s="656">
        <v>40</v>
      </c>
      <c r="D14" s="656">
        <v>40</v>
      </c>
      <c r="E14" s="656">
        <v>55</v>
      </c>
      <c r="F14" s="656">
        <v>82</v>
      </c>
      <c r="G14" s="656">
        <v>50</v>
      </c>
      <c r="H14" s="656">
        <v>19</v>
      </c>
      <c r="I14" s="656">
        <v>19</v>
      </c>
      <c r="J14" s="656">
        <v>13</v>
      </c>
      <c r="K14" s="656">
        <v>13</v>
      </c>
      <c r="L14" s="656">
        <v>11</v>
      </c>
      <c r="M14" s="656">
        <v>10</v>
      </c>
      <c r="N14" s="786">
        <v>5</v>
      </c>
      <c r="O14" s="656">
        <v>5</v>
      </c>
      <c r="P14" s="659">
        <v>13</v>
      </c>
      <c r="Q14" s="659">
        <v>16</v>
      </c>
      <c r="R14" s="422">
        <v>13</v>
      </c>
    </row>
    <row r="15" spans="1:23">
      <c r="A15" s="421"/>
      <c r="B15" s="656"/>
      <c r="C15" s="656"/>
      <c r="D15" s="656"/>
      <c r="E15" s="656"/>
      <c r="F15" s="656"/>
      <c r="G15" s="656"/>
      <c r="H15" s="656"/>
      <c r="I15" s="656"/>
      <c r="J15" s="656"/>
      <c r="K15" s="656"/>
      <c r="L15" s="656"/>
      <c r="M15" s="656"/>
      <c r="N15" s="421"/>
      <c r="O15" s="666"/>
      <c r="P15" s="650"/>
      <c r="Q15" s="650"/>
      <c r="R15" s="422"/>
    </row>
    <row r="16" spans="1:23" s="70" customFormat="1" ht="15.75">
      <c r="A16" s="424" t="s">
        <v>937</v>
      </c>
      <c r="B16" s="667">
        <v>369</v>
      </c>
      <c r="C16" s="667">
        <v>316</v>
      </c>
      <c r="D16" s="667">
        <v>372</v>
      </c>
      <c r="E16" s="667">
        <v>347</v>
      </c>
      <c r="F16" s="667">
        <v>349</v>
      </c>
      <c r="G16" s="667">
        <v>402</v>
      </c>
      <c r="H16" s="667">
        <v>169</v>
      </c>
      <c r="I16" s="667">
        <v>183</v>
      </c>
      <c r="J16" s="670">
        <v>135</v>
      </c>
      <c r="K16" s="667">
        <v>116</v>
      </c>
      <c r="L16" s="667">
        <v>100</v>
      </c>
      <c r="M16" s="667">
        <v>93</v>
      </c>
      <c r="N16" s="614">
        <v>93</v>
      </c>
      <c r="O16" s="667">
        <v>112</v>
      </c>
      <c r="P16" s="668">
        <v>165</v>
      </c>
      <c r="Q16" s="668">
        <v>187</v>
      </c>
      <c r="R16" s="423">
        <v>150</v>
      </c>
    </row>
    <row r="17" spans="1:244">
      <c r="A17" s="425"/>
      <c r="B17" s="656"/>
      <c r="C17" s="656"/>
      <c r="D17" s="656"/>
      <c r="E17" s="656"/>
      <c r="F17" s="656"/>
      <c r="G17" s="656"/>
      <c r="H17" s="656"/>
      <c r="I17" s="656"/>
      <c r="J17" s="656"/>
      <c r="K17" s="656"/>
      <c r="L17" s="656"/>
      <c r="M17" s="656"/>
      <c r="N17" s="421"/>
      <c r="O17" s="666"/>
      <c r="P17" s="650"/>
      <c r="Q17" s="650"/>
      <c r="R17" s="422"/>
    </row>
    <row r="18" spans="1:244" s="70" customFormat="1" ht="15.75">
      <c r="A18" s="75" t="s">
        <v>938</v>
      </c>
      <c r="B18" s="647">
        <f>SUM(B19:B21)</f>
        <v>643</v>
      </c>
      <c r="C18" s="647">
        <f>SUM(C19:C21)</f>
        <v>680</v>
      </c>
      <c r="D18" s="647">
        <f>SUM(D19:D21)</f>
        <v>658</v>
      </c>
      <c r="E18" s="647">
        <f>SUM(E19:E21)</f>
        <v>780</v>
      </c>
      <c r="F18" s="647">
        <f>SUM(F19:F21)</f>
        <v>759</v>
      </c>
      <c r="G18" s="647">
        <f t="shared" ref="G18:R18" si="2">SUM(G19:G22)</f>
        <v>781</v>
      </c>
      <c r="H18" s="647">
        <f t="shared" si="2"/>
        <v>305</v>
      </c>
      <c r="I18" s="647">
        <f t="shared" si="2"/>
        <v>355</v>
      </c>
      <c r="J18" s="647">
        <f t="shared" si="2"/>
        <v>243</v>
      </c>
      <c r="K18" s="647">
        <f t="shared" si="2"/>
        <v>223</v>
      </c>
      <c r="L18" s="647">
        <f t="shared" si="2"/>
        <v>191</v>
      </c>
      <c r="M18" s="647">
        <f t="shared" si="2"/>
        <v>178</v>
      </c>
      <c r="N18" s="686">
        <f t="shared" si="2"/>
        <v>163</v>
      </c>
      <c r="O18" s="647">
        <f t="shared" si="2"/>
        <v>197</v>
      </c>
      <c r="P18" s="647">
        <f t="shared" si="2"/>
        <v>297</v>
      </c>
      <c r="Q18" s="647">
        <f t="shared" si="2"/>
        <v>338</v>
      </c>
      <c r="R18" s="426">
        <f t="shared" si="2"/>
        <v>283</v>
      </c>
    </row>
    <row r="19" spans="1:244">
      <c r="A19" s="655" t="s">
        <v>532</v>
      </c>
      <c r="B19" s="656">
        <v>133</v>
      </c>
      <c r="C19" s="656">
        <v>138</v>
      </c>
      <c r="D19" s="656">
        <v>120</v>
      </c>
      <c r="E19" s="656">
        <v>137</v>
      </c>
      <c r="F19" s="656">
        <v>143</v>
      </c>
      <c r="G19" s="656">
        <v>149</v>
      </c>
      <c r="H19" s="656">
        <v>57</v>
      </c>
      <c r="I19" s="656">
        <v>77</v>
      </c>
      <c r="J19" s="656">
        <v>55</v>
      </c>
      <c r="K19" s="656">
        <v>40</v>
      </c>
      <c r="L19" s="656">
        <v>38</v>
      </c>
      <c r="M19" s="656">
        <v>34</v>
      </c>
      <c r="N19" s="786">
        <v>50</v>
      </c>
      <c r="O19" s="656">
        <v>51</v>
      </c>
      <c r="P19" s="659">
        <v>45</v>
      </c>
      <c r="Q19" s="659">
        <v>48</v>
      </c>
      <c r="R19" s="422">
        <v>40</v>
      </c>
    </row>
    <row r="20" spans="1:244">
      <c r="A20" s="655" t="s">
        <v>533</v>
      </c>
      <c r="B20" s="656">
        <v>275</v>
      </c>
      <c r="C20" s="656">
        <v>305</v>
      </c>
      <c r="D20" s="656">
        <v>335</v>
      </c>
      <c r="E20" s="656">
        <v>414</v>
      </c>
      <c r="F20" s="656">
        <v>395</v>
      </c>
      <c r="G20" s="656">
        <v>431</v>
      </c>
      <c r="H20" s="656">
        <v>183</v>
      </c>
      <c r="I20" s="656">
        <v>169</v>
      </c>
      <c r="J20" s="656">
        <v>105</v>
      </c>
      <c r="K20" s="656">
        <v>101</v>
      </c>
      <c r="L20" s="656">
        <v>63</v>
      </c>
      <c r="M20" s="656">
        <v>66</v>
      </c>
      <c r="N20" s="786">
        <v>54</v>
      </c>
      <c r="O20" s="656">
        <v>65</v>
      </c>
      <c r="P20" s="659">
        <v>169</v>
      </c>
      <c r="Q20" s="659">
        <v>193</v>
      </c>
      <c r="R20" s="422">
        <v>148</v>
      </c>
    </row>
    <row r="21" spans="1:244">
      <c r="A21" s="655" t="s">
        <v>534</v>
      </c>
      <c r="B21" s="656">
        <v>235</v>
      </c>
      <c r="C21" s="656">
        <v>237</v>
      </c>
      <c r="D21" s="656">
        <v>203</v>
      </c>
      <c r="E21" s="656">
        <v>229</v>
      </c>
      <c r="F21" s="656">
        <v>221</v>
      </c>
      <c r="G21" s="656">
        <v>193</v>
      </c>
      <c r="H21" s="656">
        <v>56</v>
      </c>
      <c r="I21" s="656">
        <v>96</v>
      </c>
      <c r="J21" s="656">
        <v>80</v>
      </c>
      <c r="K21" s="656">
        <v>78</v>
      </c>
      <c r="L21" s="656">
        <v>75</v>
      </c>
      <c r="M21" s="656">
        <v>71</v>
      </c>
      <c r="N21" s="786">
        <v>51</v>
      </c>
      <c r="O21" s="656">
        <v>58</v>
      </c>
      <c r="P21" s="659">
        <v>54</v>
      </c>
      <c r="Q21" s="659">
        <v>74</v>
      </c>
      <c r="R21" s="422">
        <v>72</v>
      </c>
    </row>
    <row r="22" spans="1:244" s="72" customFormat="1" ht="13.5" thickBot="1">
      <c r="A22" s="1021" t="s">
        <v>50</v>
      </c>
      <c r="B22" s="427"/>
      <c r="C22" s="427"/>
      <c r="D22" s="427" t="s">
        <v>57</v>
      </c>
      <c r="E22" s="427" t="s">
        <v>57</v>
      </c>
      <c r="F22" s="427" t="s">
        <v>57</v>
      </c>
      <c r="G22" s="427">
        <v>8</v>
      </c>
      <c r="H22" s="427">
        <v>9</v>
      </c>
      <c r="I22" s="427">
        <v>13</v>
      </c>
      <c r="J22" s="427">
        <v>3</v>
      </c>
      <c r="K22" s="427">
        <v>4</v>
      </c>
      <c r="L22" s="427">
        <v>15</v>
      </c>
      <c r="M22" s="427">
        <v>7</v>
      </c>
      <c r="N22" s="788">
        <v>8</v>
      </c>
      <c r="O22" s="427">
        <v>23</v>
      </c>
      <c r="P22" s="428">
        <v>29</v>
      </c>
      <c r="Q22" s="428">
        <v>23</v>
      </c>
      <c r="R22" s="429">
        <v>23</v>
      </c>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row>
    <row r="23" spans="1:244" s="71" customFormat="1">
      <c r="A23" s="430" t="s">
        <v>513</v>
      </c>
      <c r="B23" s="431"/>
      <c r="C23" s="431"/>
      <c r="D23" s="431"/>
      <c r="E23" s="431"/>
      <c r="F23" s="431"/>
      <c r="G23" s="431"/>
      <c r="H23" s="432"/>
      <c r="I23" s="432"/>
      <c r="J23" s="432"/>
      <c r="K23" s="431"/>
      <c r="L23" s="431"/>
      <c r="M23" s="432"/>
      <c r="N23" s="432"/>
      <c r="O23" s="432"/>
      <c r="P23" s="432"/>
      <c r="Q23" s="432"/>
      <c r="R23" s="433"/>
    </row>
    <row r="24" spans="1:244" s="71" customFormat="1" hidden="1">
      <c r="A24" s="434" t="s">
        <v>535</v>
      </c>
      <c r="B24" s="656"/>
      <c r="C24" s="656"/>
      <c r="D24" s="656"/>
      <c r="E24" s="656"/>
      <c r="F24" s="656"/>
      <c r="G24" s="656"/>
      <c r="H24" s="665"/>
      <c r="I24" s="665"/>
      <c r="J24" s="665"/>
      <c r="K24" s="656"/>
      <c r="L24" s="656"/>
      <c r="M24" s="665"/>
      <c r="N24" s="665"/>
      <c r="O24" s="665"/>
      <c r="P24" s="665"/>
      <c r="Q24" s="665"/>
      <c r="R24" s="435"/>
    </row>
    <row r="25" spans="1:244" s="71" customFormat="1">
      <c r="A25" s="1453" t="s">
        <v>939</v>
      </c>
      <c r="B25" s="1454"/>
      <c r="C25" s="1454"/>
      <c r="D25" s="1454"/>
      <c r="E25" s="1454"/>
      <c r="F25" s="1454"/>
      <c r="G25" s="1454"/>
      <c r="H25" s="1454"/>
      <c r="I25" s="1454"/>
      <c r="J25" s="1454"/>
      <c r="K25" s="1454"/>
      <c r="L25" s="1454"/>
      <c r="M25" s="1454"/>
      <c r="N25" s="1454"/>
      <c r="O25" s="1454"/>
      <c r="P25" s="1454"/>
      <c r="Q25" s="1454"/>
      <c r="R25" s="1455"/>
    </row>
    <row r="26" spans="1:244">
      <c r="A26" s="1456" t="s">
        <v>940</v>
      </c>
      <c r="B26" s="1457"/>
      <c r="C26" s="1457"/>
      <c r="D26" s="1457"/>
      <c r="E26" s="1457"/>
      <c r="F26" s="1457"/>
      <c r="G26" s="1457"/>
      <c r="H26" s="1457"/>
      <c r="I26" s="1457"/>
      <c r="J26" s="1457"/>
      <c r="K26" s="1457"/>
      <c r="L26" s="1457"/>
      <c r="M26" s="1457"/>
      <c r="N26" s="1457"/>
      <c r="O26" s="1457"/>
      <c r="P26" s="1457"/>
      <c r="Q26" s="1457"/>
      <c r="R26" s="1458"/>
    </row>
    <row r="27" spans="1:244" ht="23.25" customHeight="1">
      <c r="A27" s="436" t="s">
        <v>941</v>
      </c>
      <c r="B27" s="656"/>
      <c r="C27" s="656"/>
      <c r="D27" s="656"/>
      <c r="E27" s="656"/>
      <c r="F27" s="656"/>
      <c r="G27" s="656"/>
      <c r="H27" s="665"/>
      <c r="I27" s="665"/>
      <c r="J27" s="665"/>
      <c r="K27" s="656"/>
      <c r="L27" s="656"/>
      <c r="M27" s="665"/>
      <c r="N27" s="665"/>
      <c r="O27" s="665"/>
      <c r="P27" s="665"/>
      <c r="Q27" s="665"/>
      <c r="R27" s="435"/>
    </row>
    <row r="28" spans="1:244" ht="13.5" thickBot="1">
      <c r="A28" s="1450" t="s">
        <v>942</v>
      </c>
      <c r="B28" s="1451"/>
      <c r="C28" s="1451"/>
      <c r="D28" s="1451"/>
      <c r="E28" s="1451"/>
      <c r="F28" s="1451"/>
      <c r="G28" s="1451"/>
      <c r="H28" s="1451"/>
      <c r="I28" s="1451"/>
      <c r="J28" s="1451"/>
      <c r="K28" s="1451"/>
      <c r="L28" s="1451"/>
      <c r="M28" s="1451"/>
      <c r="N28" s="1451"/>
      <c r="O28" s="1451"/>
      <c r="P28" s="1451"/>
      <c r="Q28" s="1451"/>
      <c r="R28" s="1452"/>
    </row>
    <row r="30" spans="1:244" ht="15">
      <c r="A30" s="1294" t="s">
        <v>1071</v>
      </c>
    </row>
  </sheetData>
  <sheetProtection algorithmName="SHA-512" hashValue="9U+a1qz2CGZyR7n7c6rZFHFWZlaTj4OIeFCGjpy68jJ812rRL//cRZ5lme0y1AbolARA+QHnQdLH7ySQf3XQOw==" saltValue="XoIxkr1DniSFoGI1Z71gAA==" spinCount="100000" sheet="1" objects="1" scenarios="1"/>
  <mergeCells count="6">
    <mergeCell ref="A28:R28"/>
    <mergeCell ref="A25:R25"/>
    <mergeCell ref="A26:R26"/>
    <mergeCell ref="A1:R1"/>
    <mergeCell ref="A2:R2"/>
    <mergeCell ref="A3:R3"/>
  </mergeCells>
  <hyperlinks>
    <hyperlink ref="A30" location="'Table of Contents'!A1" display="Return to Table of Contents" xr:uid="{2EC0F1D0-C0B8-4399-BE41-56D2E2CA216A}"/>
  </hyperlinks>
  <pageMargins left="0.7" right="0.7" top="0.75" bottom="0.75" header="0.3" footer="0.3"/>
  <pageSetup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47F39-E23B-48BF-BB97-634D2DF5FAD5}">
  <sheetPr>
    <pageSetUpPr fitToPage="1"/>
  </sheetPr>
  <dimension ref="A1:L24"/>
  <sheetViews>
    <sheetView workbookViewId="0">
      <selection activeCell="A24" sqref="A24"/>
    </sheetView>
  </sheetViews>
  <sheetFormatPr defaultRowHeight="15"/>
  <cols>
    <col min="1" max="1" width="60.5703125" style="64" customWidth="1"/>
    <col min="2" max="3" width="9.140625" style="64" hidden="1" customWidth="1"/>
    <col min="4" max="5" width="0" style="64" hidden="1" customWidth="1"/>
    <col min="6" max="6" width="8.85546875" style="78" hidden="1" customWidth="1"/>
    <col min="7" max="7" width="0" style="64" hidden="1" customWidth="1"/>
    <col min="8" max="8" width="12" style="79" customWidth="1"/>
    <col min="9" max="9" width="9.140625" style="64"/>
    <col min="10" max="10" width="9.42578125" style="64" customWidth="1"/>
    <col min="11" max="256" width="9.140625" style="64"/>
    <col min="257" max="257" width="41.5703125" style="64" bestFit="1" customWidth="1"/>
    <col min="258" max="259" width="0" style="64" hidden="1" customWidth="1"/>
    <col min="260" max="261" width="9.140625" style="64"/>
    <col min="262" max="262" width="8.85546875" style="64" customWidth="1"/>
    <col min="263" max="512" width="9.140625" style="64"/>
    <col min="513" max="513" width="41.5703125" style="64" bestFit="1" customWidth="1"/>
    <col min="514" max="515" width="0" style="64" hidden="1" customWidth="1"/>
    <col min="516" max="517" width="9.140625" style="64"/>
    <col min="518" max="518" width="8.85546875" style="64" customWidth="1"/>
    <col min="519" max="768" width="9.140625" style="64"/>
    <col min="769" max="769" width="41.5703125" style="64" bestFit="1" customWidth="1"/>
    <col min="770" max="771" width="0" style="64" hidden="1" customWidth="1"/>
    <col min="772" max="773" width="9.140625" style="64"/>
    <col min="774" max="774" width="8.85546875" style="64" customWidth="1"/>
    <col min="775" max="1024" width="9.140625" style="64"/>
    <col min="1025" max="1025" width="41.5703125" style="64" bestFit="1" customWidth="1"/>
    <col min="1026" max="1027" width="0" style="64" hidden="1" customWidth="1"/>
    <col min="1028" max="1029" width="9.140625" style="64"/>
    <col min="1030" max="1030" width="8.85546875" style="64" customWidth="1"/>
    <col min="1031" max="1280" width="9.140625" style="64"/>
    <col min="1281" max="1281" width="41.5703125" style="64" bestFit="1" customWidth="1"/>
    <col min="1282" max="1283" width="0" style="64" hidden="1" customWidth="1"/>
    <col min="1284" max="1285" width="9.140625" style="64"/>
    <col min="1286" max="1286" width="8.85546875" style="64" customWidth="1"/>
    <col min="1287" max="1536" width="9.140625" style="64"/>
    <col min="1537" max="1537" width="41.5703125" style="64" bestFit="1" customWidth="1"/>
    <col min="1538" max="1539" width="0" style="64" hidden="1" customWidth="1"/>
    <col min="1540" max="1541" width="9.140625" style="64"/>
    <col min="1542" max="1542" width="8.85546875" style="64" customWidth="1"/>
    <col min="1543" max="1792" width="9.140625" style="64"/>
    <col min="1793" max="1793" width="41.5703125" style="64" bestFit="1" customWidth="1"/>
    <col min="1794" max="1795" width="0" style="64" hidden="1" customWidth="1"/>
    <col min="1796" max="1797" width="9.140625" style="64"/>
    <col min="1798" max="1798" width="8.85546875" style="64" customWidth="1"/>
    <col min="1799" max="2048" width="9.140625" style="64"/>
    <col min="2049" max="2049" width="41.5703125" style="64" bestFit="1" customWidth="1"/>
    <col min="2050" max="2051" width="0" style="64" hidden="1" customWidth="1"/>
    <col min="2052" max="2053" width="9.140625" style="64"/>
    <col min="2054" max="2054" width="8.85546875" style="64" customWidth="1"/>
    <col min="2055" max="2304" width="9.140625" style="64"/>
    <col min="2305" max="2305" width="41.5703125" style="64" bestFit="1" customWidth="1"/>
    <col min="2306" max="2307" width="0" style="64" hidden="1" customWidth="1"/>
    <col min="2308" max="2309" width="9.140625" style="64"/>
    <col min="2310" max="2310" width="8.85546875" style="64" customWidth="1"/>
    <col min="2311" max="2560" width="9.140625" style="64"/>
    <col min="2561" max="2561" width="41.5703125" style="64" bestFit="1" customWidth="1"/>
    <col min="2562" max="2563" width="0" style="64" hidden="1" customWidth="1"/>
    <col min="2564" max="2565" width="9.140625" style="64"/>
    <col min="2566" max="2566" width="8.85546875" style="64" customWidth="1"/>
    <col min="2567" max="2816" width="9.140625" style="64"/>
    <col min="2817" max="2817" width="41.5703125" style="64" bestFit="1" customWidth="1"/>
    <col min="2818" max="2819" width="0" style="64" hidden="1" customWidth="1"/>
    <col min="2820" max="2821" width="9.140625" style="64"/>
    <col min="2822" max="2822" width="8.85546875" style="64" customWidth="1"/>
    <col min="2823" max="3072" width="9.140625" style="64"/>
    <col min="3073" max="3073" width="41.5703125" style="64" bestFit="1" customWidth="1"/>
    <col min="3074" max="3075" width="0" style="64" hidden="1" customWidth="1"/>
    <col min="3076" max="3077" width="9.140625" style="64"/>
    <col min="3078" max="3078" width="8.85546875" style="64" customWidth="1"/>
    <col min="3079" max="3328" width="9.140625" style="64"/>
    <col min="3329" max="3329" width="41.5703125" style="64" bestFit="1" customWidth="1"/>
    <col min="3330" max="3331" width="0" style="64" hidden="1" customWidth="1"/>
    <col min="3332" max="3333" width="9.140625" style="64"/>
    <col min="3334" max="3334" width="8.85546875" style="64" customWidth="1"/>
    <col min="3335" max="3584" width="9.140625" style="64"/>
    <col min="3585" max="3585" width="41.5703125" style="64" bestFit="1" customWidth="1"/>
    <col min="3586" max="3587" width="0" style="64" hidden="1" customWidth="1"/>
    <col min="3588" max="3589" width="9.140625" style="64"/>
    <col min="3590" max="3590" width="8.85546875" style="64" customWidth="1"/>
    <col min="3591" max="3840" width="9.140625" style="64"/>
    <col min="3841" max="3841" width="41.5703125" style="64" bestFit="1" customWidth="1"/>
    <col min="3842" max="3843" width="0" style="64" hidden="1" customWidth="1"/>
    <col min="3844" max="3845" width="9.140625" style="64"/>
    <col min="3846" max="3846" width="8.85546875" style="64" customWidth="1"/>
    <col min="3847" max="4096" width="9.140625" style="64"/>
    <col min="4097" max="4097" width="41.5703125" style="64" bestFit="1" customWidth="1"/>
    <col min="4098" max="4099" width="0" style="64" hidden="1" customWidth="1"/>
    <col min="4100" max="4101" width="9.140625" style="64"/>
    <col min="4102" max="4102" width="8.85546875" style="64" customWidth="1"/>
    <col min="4103" max="4352" width="9.140625" style="64"/>
    <col min="4353" max="4353" width="41.5703125" style="64" bestFit="1" customWidth="1"/>
    <col min="4354" max="4355" width="0" style="64" hidden="1" customWidth="1"/>
    <col min="4356" max="4357" width="9.140625" style="64"/>
    <col min="4358" max="4358" width="8.85546875" style="64" customWidth="1"/>
    <col min="4359" max="4608" width="9.140625" style="64"/>
    <col min="4609" max="4609" width="41.5703125" style="64" bestFit="1" customWidth="1"/>
    <col min="4610" max="4611" width="0" style="64" hidden="1" customWidth="1"/>
    <col min="4612" max="4613" width="9.140625" style="64"/>
    <col min="4614" max="4614" width="8.85546875" style="64" customWidth="1"/>
    <col min="4615" max="4864" width="9.140625" style="64"/>
    <col min="4865" max="4865" width="41.5703125" style="64" bestFit="1" customWidth="1"/>
    <col min="4866" max="4867" width="0" style="64" hidden="1" customWidth="1"/>
    <col min="4868" max="4869" width="9.140625" style="64"/>
    <col min="4870" max="4870" width="8.85546875" style="64" customWidth="1"/>
    <col min="4871" max="5120" width="9.140625" style="64"/>
    <col min="5121" max="5121" width="41.5703125" style="64" bestFit="1" customWidth="1"/>
    <col min="5122" max="5123" width="0" style="64" hidden="1" customWidth="1"/>
    <col min="5124" max="5125" width="9.140625" style="64"/>
    <col min="5126" max="5126" width="8.85546875" style="64" customWidth="1"/>
    <col min="5127" max="5376" width="9.140625" style="64"/>
    <col min="5377" max="5377" width="41.5703125" style="64" bestFit="1" customWidth="1"/>
    <col min="5378" max="5379" width="0" style="64" hidden="1" customWidth="1"/>
    <col min="5380" max="5381" width="9.140625" style="64"/>
    <col min="5382" max="5382" width="8.85546875" style="64" customWidth="1"/>
    <col min="5383" max="5632" width="9.140625" style="64"/>
    <col min="5633" max="5633" width="41.5703125" style="64" bestFit="1" customWidth="1"/>
    <col min="5634" max="5635" width="0" style="64" hidden="1" customWidth="1"/>
    <col min="5636" max="5637" width="9.140625" style="64"/>
    <col min="5638" max="5638" width="8.85546875" style="64" customWidth="1"/>
    <col min="5639" max="5888" width="9.140625" style="64"/>
    <col min="5889" max="5889" width="41.5703125" style="64" bestFit="1" customWidth="1"/>
    <col min="5890" max="5891" width="0" style="64" hidden="1" customWidth="1"/>
    <col min="5892" max="5893" width="9.140625" style="64"/>
    <col min="5894" max="5894" width="8.85546875" style="64" customWidth="1"/>
    <col min="5895" max="6144" width="9.140625" style="64"/>
    <col min="6145" max="6145" width="41.5703125" style="64" bestFit="1" customWidth="1"/>
    <col min="6146" max="6147" width="0" style="64" hidden="1" customWidth="1"/>
    <col min="6148" max="6149" width="9.140625" style="64"/>
    <col min="6150" max="6150" width="8.85546875" style="64" customWidth="1"/>
    <col min="6151" max="6400" width="9.140625" style="64"/>
    <col min="6401" max="6401" width="41.5703125" style="64" bestFit="1" customWidth="1"/>
    <col min="6402" max="6403" width="0" style="64" hidden="1" customWidth="1"/>
    <col min="6404" max="6405" width="9.140625" style="64"/>
    <col min="6406" max="6406" width="8.85546875" style="64" customWidth="1"/>
    <col min="6407" max="6656" width="9.140625" style="64"/>
    <col min="6657" max="6657" width="41.5703125" style="64" bestFit="1" customWidth="1"/>
    <col min="6658" max="6659" width="0" style="64" hidden="1" customWidth="1"/>
    <col min="6660" max="6661" width="9.140625" style="64"/>
    <col min="6662" max="6662" width="8.85546875" style="64" customWidth="1"/>
    <col min="6663" max="6912" width="9.140625" style="64"/>
    <col min="6913" max="6913" width="41.5703125" style="64" bestFit="1" customWidth="1"/>
    <col min="6914" max="6915" width="0" style="64" hidden="1" customWidth="1"/>
    <col min="6916" max="6917" width="9.140625" style="64"/>
    <col min="6918" max="6918" width="8.85546875" style="64" customWidth="1"/>
    <col min="6919" max="7168" width="9.140625" style="64"/>
    <col min="7169" max="7169" width="41.5703125" style="64" bestFit="1" customWidth="1"/>
    <col min="7170" max="7171" width="0" style="64" hidden="1" customWidth="1"/>
    <col min="7172" max="7173" width="9.140625" style="64"/>
    <col min="7174" max="7174" width="8.85546875" style="64" customWidth="1"/>
    <col min="7175" max="7424" width="9.140625" style="64"/>
    <col min="7425" max="7425" width="41.5703125" style="64" bestFit="1" customWidth="1"/>
    <col min="7426" max="7427" width="0" style="64" hidden="1" customWidth="1"/>
    <col min="7428" max="7429" width="9.140625" style="64"/>
    <col min="7430" max="7430" width="8.85546875" style="64" customWidth="1"/>
    <col min="7431" max="7680" width="9.140625" style="64"/>
    <col min="7681" max="7681" width="41.5703125" style="64" bestFit="1" customWidth="1"/>
    <col min="7682" max="7683" width="0" style="64" hidden="1" customWidth="1"/>
    <col min="7684" max="7685" width="9.140625" style="64"/>
    <col min="7686" max="7686" width="8.85546875" style="64" customWidth="1"/>
    <col min="7687" max="7936" width="9.140625" style="64"/>
    <col min="7937" max="7937" width="41.5703125" style="64" bestFit="1" customWidth="1"/>
    <col min="7938" max="7939" width="0" style="64" hidden="1" customWidth="1"/>
    <col min="7940" max="7941" width="9.140625" style="64"/>
    <col min="7942" max="7942" width="8.85546875" style="64" customWidth="1"/>
    <col min="7943" max="8192" width="9.140625" style="64"/>
    <col min="8193" max="8193" width="41.5703125" style="64" bestFit="1" customWidth="1"/>
    <col min="8194" max="8195" width="0" style="64" hidden="1" customWidth="1"/>
    <col min="8196" max="8197" width="9.140625" style="64"/>
    <col min="8198" max="8198" width="8.85546875" style="64" customWidth="1"/>
    <col min="8199" max="8448" width="9.140625" style="64"/>
    <col min="8449" max="8449" width="41.5703125" style="64" bestFit="1" customWidth="1"/>
    <col min="8450" max="8451" width="0" style="64" hidden="1" customWidth="1"/>
    <col min="8452" max="8453" width="9.140625" style="64"/>
    <col min="8454" max="8454" width="8.85546875" style="64" customWidth="1"/>
    <col min="8455" max="8704" width="9.140625" style="64"/>
    <col min="8705" max="8705" width="41.5703125" style="64" bestFit="1" customWidth="1"/>
    <col min="8706" max="8707" width="0" style="64" hidden="1" customWidth="1"/>
    <col min="8708" max="8709" width="9.140625" style="64"/>
    <col min="8710" max="8710" width="8.85546875" style="64" customWidth="1"/>
    <col min="8711" max="8960" width="9.140625" style="64"/>
    <col min="8961" max="8961" width="41.5703125" style="64" bestFit="1" customWidth="1"/>
    <col min="8962" max="8963" width="0" style="64" hidden="1" customWidth="1"/>
    <col min="8964" max="8965" width="9.140625" style="64"/>
    <col min="8966" max="8966" width="8.85546875" style="64" customWidth="1"/>
    <col min="8967" max="9216" width="9.140625" style="64"/>
    <col min="9217" max="9217" width="41.5703125" style="64" bestFit="1" customWidth="1"/>
    <col min="9218" max="9219" width="0" style="64" hidden="1" customWidth="1"/>
    <col min="9220" max="9221" width="9.140625" style="64"/>
    <col min="9222" max="9222" width="8.85546875" style="64" customWidth="1"/>
    <col min="9223" max="9472" width="9.140625" style="64"/>
    <col min="9473" max="9473" width="41.5703125" style="64" bestFit="1" customWidth="1"/>
    <col min="9474" max="9475" width="0" style="64" hidden="1" customWidth="1"/>
    <col min="9476" max="9477" width="9.140625" style="64"/>
    <col min="9478" max="9478" width="8.85546875" style="64" customWidth="1"/>
    <col min="9479" max="9728" width="9.140625" style="64"/>
    <col min="9729" max="9729" width="41.5703125" style="64" bestFit="1" customWidth="1"/>
    <col min="9730" max="9731" width="0" style="64" hidden="1" customWidth="1"/>
    <col min="9732" max="9733" width="9.140625" style="64"/>
    <col min="9734" max="9734" width="8.85546875" style="64" customWidth="1"/>
    <col min="9735" max="9984" width="9.140625" style="64"/>
    <col min="9985" max="9985" width="41.5703125" style="64" bestFit="1" customWidth="1"/>
    <col min="9986" max="9987" width="0" style="64" hidden="1" customWidth="1"/>
    <col min="9988" max="9989" width="9.140625" style="64"/>
    <col min="9990" max="9990" width="8.85546875" style="64" customWidth="1"/>
    <col min="9991" max="10240" width="9.140625" style="64"/>
    <col min="10241" max="10241" width="41.5703125" style="64" bestFit="1" customWidth="1"/>
    <col min="10242" max="10243" width="0" style="64" hidden="1" customWidth="1"/>
    <col min="10244" max="10245" width="9.140625" style="64"/>
    <col min="10246" max="10246" width="8.85546875" style="64" customWidth="1"/>
    <col min="10247" max="10496" width="9.140625" style="64"/>
    <col min="10497" max="10497" width="41.5703125" style="64" bestFit="1" customWidth="1"/>
    <col min="10498" max="10499" width="0" style="64" hidden="1" customWidth="1"/>
    <col min="10500" max="10501" width="9.140625" style="64"/>
    <col min="10502" max="10502" width="8.85546875" style="64" customWidth="1"/>
    <col min="10503" max="10752" width="9.140625" style="64"/>
    <col min="10753" max="10753" width="41.5703125" style="64" bestFit="1" customWidth="1"/>
    <col min="10754" max="10755" width="0" style="64" hidden="1" customWidth="1"/>
    <col min="10756" max="10757" width="9.140625" style="64"/>
    <col min="10758" max="10758" width="8.85546875" style="64" customWidth="1"/>
    <col min="10759" max="11008" width="9.140625" style="64"/>
    <col min="11009" max="11009" width="41.5703125" style="64" bestFit="1" customWidth="1"/>
    <col min="11010" max="11011" width="0" style="64" hidden="1" customWidth="1"/>
    <col min="11012" max="11013" width="9.140625" style="64"/>
    <col min="11014" max="11014" width="8.85546875" style="64" customWidth="1"/>
    <col min="11015" max="11264" width="9.140625" style="64"/>
    <col min="11265" max="11265" width="41.5703125" style="64" bestFit="1" customWidth="1"/>
    <col min="11266" max="11267" width="0" style="64" hidden="1" customWidth="1"/>
    <col min="11268" max="11269" width="9.140625" style="64"/>
    <col min="11270" max="11270" width="8.85546875" style="64" customWidth="1"/>
    <col min="11271" max="11520" width="9.140625" style="64"/>
    <col min="11521" max="11521" width="41.5703125" style="64" bestFit="1" customWidth="1"/>
    <col min="11522" max="11523" width="0" style="64" hidden="1" customWidth="1"/>
    <col min="11524" max="11525" width="9.140625" style="64"/>
    <col min="11526" max="11526" width="8.85546875" style="64" customWidth="1"/>
    <col min="11527" max="11776" width="9.140625" style="64"/>
    <col min="11777" max="11777" width="41.5703125" style="64" bestFit="1" customWidth="1"/>
    <col min="11778" max="11779" width="0" style="64" hidden="1" customWidth="1"/>
    <col min="11780" max="11781" width="9.140625" style="64"/>
    <col min="11782" max="11782" width="8.85546875" style="64" customWidth="1"/>
    <col min="11783" max="12032" width="9.140625" style="64"/>
    <col min="12033" max="12033" width="41.5703125" style="64" bestFit="1" customWidth="1"/>
    <col min="12034" max="12035" width="0" style="64" hidden="1" customWidth="1"/>
    <col min="12036" max="12037" width="9.140625" style="64"/>
    <col min="12038" max="12038" width="8.85546875" style="64" customWidth="1"/>
    <col min="12039" max="12288" width="9.140625" style="64"/>
    <col min="12289" max="12289" width="41.5703125" style="64" bestFit="1" customWidth="1"/>
    <col min="12290" max="12291" width="0" style="64" hidden="1" customWidth="1"/>
    <col min="12292" max="12293" width="9.140625" style="64"/>
    <col min="12294" max="12294" width="8.85546875" style="64" customWidth="1"/>
    <col min="12295" max="12544" width="9.140625" style="64"/>
    <col min="12545" max="12545" width="41.5703125" style="64" bestFit="1" customWidth="1"/>
    <col min="12546" max="12547" width="0" style="64" hidden="1" customWidth="1"/>
    <col min="12548" max="12549" width="9.140625" style="64"/>
    <col min="12550" max="12550" width="8.85546875" style="64" customWidth="1"/>
    <col min="12551" max="12800" width="9.140625" style="64"/>
    <col min="12801" max="12801" width="41.5703125" style="64" bestFit="1" customWidth="1"/>
    <col min="12802" max="12803" width="0" style="64" hidden="1" customWidth="1"/>
    <col min="12804" max="12805" width="9.140625" style="64"/>
    <col min="12806" max="12806" width="8.85546875" style="64" customWidth="1"/>
    <col min="12807" max="13056" width="9.140625" style="64"/>
    <col min="13057" max="13057" width="41.5703125" style="64" bestFit="1" customWidth="1"/>
    <col min="13058" max="13059" width="0" style="64" hidden="1" customWidth="1"/>
    <col min="13060" max="13061" width="9.140625" style="64"/>
    <col min="13062" max="13062" width="8.85546875" style="64" customWidth="1"/>
    <col min="13063" max="13312" width="9.140625" style="64"/>
    <col min="13313" max="13313" width="41.5703125" style="64" bestFit="1" customWidth="1"/>
    <col min="13314" max="13315" width="0" style="64" hidden="1" customWidth="1"/>
    <col min="13316" max="13317" width="9.140625" style="64"/>
    <col min="13318" max="13318" width="8.85546875" style="64" customWidth="1"/>
    <col min="13319" max="13568" width="9.140625" style="64"/>
    <col min="13569" max="13569" width="41.5703125" style="64" bestFit="1" customWidth="1"/>
    <col min="13570" max="13571" width="0" style="64" hidden="1" customWidth="1"/>
    <col min="13572" max="13573" width="9.140625" style="64"/>
    <col min="13574" max="13574" width="8.85546875" style="64" customWidth="1"/>
    <col min="13575" max="13824" width="9.140625" style="64"/>
    <col min="13825" max="13825" width="41.5703125" style="64" bestFit="1" customWidth="1"/>
    <col min="13826" max="13827" width="0" style="64" hidden="1" customWidth="1"/>
    <col min="13828" max="13829" width="9.140625" style="64"/>
    <col min="13830" max="13830" width="8.85546875" style="64" customWidth="1"/>
    <col min="13831" max="14080" width="9.140625" style="64"/>
    <col min="14081" max="14081" width="41.5703125" style="64" bestFit="1" customWidth="1"/>
    <col min="14082" max="14083" width="0" style="64" hidden="1" customWidth="1"/>
    <col min="14084" max="14085" width="9.140625" style="64"/>
    <col min="14086" max="14086" width="8.85546875" style="64" customWidth="1"/>
    <col min="14087" max="14336" width="9.140625" style="64"/>
    <col min="14337" max="14337" width="41.5703125" style="64" bestFit="1" customWidth="1"/>
    <col min="14338" max="14339" width="0" style="64" hidden="1" customWidth="1"/>
    <col min="14340" max="14341" width="9.140625" style="64"/>
    <col min="14342" max="14342" width="8.85546875" style="64" customWidth="1"/>
    <col min="14343" max="14592" width="9.140625" style="64"/>
    <col min="14593" max="14593" width="41.5703125" style="64" bestFit="1" customWidth="1"/>
    <col min="14594" max="14595" width="0" style="64" hidden="1" customWidth="1"/>
    <col min="14596" max="14597" width="9.140625" style="64"/>
    <col min="14598" max="14598" width="8.85546875" style="64" customWidth="1"/>
    <col min="14599" max="14848" width="9.140625" style="64"/>
    <col min="14849" max="14849" width="41.5703125" style="64" bestFit="1" customWidth="1"/>
    <col min="14850" max="14851" width="0" style="64" hidden="1" customWidth="1"/>
    <col min="14852" max="14853" width="9.140625" style="64"/>
    <col min="14854" max="14854" width="8.85546875" style="64" customWidth="1"/>
    <col min="14855" max="15104" width="9.140625" style="64"/>
    <col min="15105" max="15105" width="41.5703125" style="64" bestFit="1" customWidth="1"/>
    <col min="15106" max="15107" width="0" style="64" hidden="1" customWidth="1"/>
    <col min="15108" max="15109" width="9.140625" style="64"/>
    <col min="15110" max="15110" width="8.85546875" style="64" customWidth="1"/>
    <col min="15111" max="15360" width="9.140625" style="64"/>
    <col min="15361" max="15361" width="41.5703125" style="64" bestFit="1" customWidth="1"/>
    <col min="15362" max="15363" width="0" style="64" hidden="1" customWidth="1"/>
    <col min="15364" max="15365" width="9.140625" style="64"/>
    <col min="15366" max="15366" width="8.85546875" style="64" customWidth="1"/>
    <col min="15367" max="15616" width="9.140625" style="64"/>
    <col min="15617" max="15617" width="41.5703125" style="64" bestFit="1" customWidth="1"/>
    <col min="15618" max="15619" width="0" style="64" hidden="1" customWidth="1"/>
    <col min="15620" max="15621" width="9.140625" style="64"/>
    <col min="15622" max="15622" width="8.85546875" style="64" customWidth="1"/>
    <col min="15623" max="15872" width="9.140625" style="64"/>
    <col min="15873" max="15873" width="41.5703125" style="64" bestFit="1" customWidth="1"/>
    <col min="15874" max="15875" width="0" style="64" hidden="1" customWidth="1"/>
    <col min="15876" max="15877" width="9.140625" style="64"/>
    <col min="15878" max="15878" width="8.85546875" style="64" customWidth="1"/>
    <col min="15879" max="16128" width="9.140625" style="64"/>
    <col min="16129" max="16129" width="41.5703125" style="64" bestFit="1" customWidth="1"/>
    <col min="16130" max="16131" width="0" style="64" hidden="1" customWidth="1"/>
    <col min="16132" max="16133" width="9.140625" style="64"/>
    <col min="16134" max="16134" width="8.85546875" style="64" customWidth="1"/>
    <col min="16135" max="16384" width="9.140625" style="64"/>
  </cols>
  <sheetData>
    <row r="1" spans="1:12" ht="15.75">
      <c r="A1" s="1459" t="s">
        <v>536</v>
      </c>
      <c r="B1" s="1459"/>
      <c r="C1" s="1459"/>
      <c r="D1" s="1459"/>
      <c r="E1" s="1459"/>
      <c r="F1" s="1459"/>
      <c r="G1" s="1459"/>
      <c r="H1" s="1459"/>
      <c r="I1" s="1459"/>
      <c r="J1" s="1459"/>
      <c r="K1" s="1459"/>
      <c r="L1" s="1459"/>
    </row>
    <row r="2" spans="1:12" ht="15.75">
      <c r="A2" s="1459" t="s">
        <v>537</v>
      </c>
      <c r="B2" s="1459"/>
      <c r="C2" s="1459"/>
      <c r="D2" s="1459"/>
      <c r="E2" s="1459"/>
      <c r="F2" s="1459"/>
      <c r="G2" s="1459"/>
      <c r="H2" s="1459"/>
      <c r="I2" s="1459"/>
      <c r="J2" s="1459"/>
      <c r="K2" s="1459"/>
      <c r="L2" s="1459"/>
    </row>
    <row r="3" spans="1:12" ht="15.75" thickBot="1">
      <c r="A3" s="1460" t="s">
        <v>909</v>
      </c>
      <c r="B3" s="1460"/>
      <c r="C3" s="1460"/>
      <c r="D3" s="1460"/>
      <c r="E3" s="1460"/>
      <c r="F3" s="1460"/>
      <c r="G3" s="1460"/>
      <c r="H3" s="1460"/>
      <c r="I3" s="1460"/>
      <c r="J3" s="1460"/>
      <c r="K3" s="1460"/>
      <c r="L3" s="1460"/>
    </row>
    <row r="4" spans="1:12">
      <c r="A4" s="671"/>
      <c r="B4" s="672">
        <v>2013</v>
      </c>
      <c r="C4" s="672">
        <v>2014</v>
      </c>
      <c r="D4" s="672">
        <v>2015</v>
      </c>
      <c r="E4" s="672">
        <v>2016</v>
      </c>
      <c r="F4" s="672">
        <v>2017</v>
      </c>
      <c r="G4" s="672">
        <v>2018</v>
      </c>
      <c r="H4" s="682">
        <v>2019</v>
      </c>
      <c r="I4" s="672">
        <v>2020</v>
      </c>
      <c r="J4" s="672">
        <v>2021</v>
      </c>
      <c r="K4" s="672">
        <v>2022</v>
      </c>
      <c r="L4" s="673">
        <v>2023</v>
      </c>
    </row>
    <row r="5" spans="1:12" ht="16.5">
      <c r="A5" s="75" t="s">
        <v>538</v>
      </c>
      <c r="B5" s="648">
        <v>35</v>
      </c>
      <c r="C5" s="648">
        <v>43</v>
      </c>
      <c r="D5" s="648">
        <v>53</v>
      </c>
      <c r="E5" s="674">
        <v>44</v>
      </c>
      <c r="F5" s="674">
        <v>60</v>
      </c>
      <c r="G5" s="674">
        <v>32</v>
      </c>
      <c r="H5" s="683">
        <v>26</v>
      </c>
      <c r="I5" s="675">
        <v>46</v>
      </c>
      <c r="J5" s="668">
        <v>39</v>
      </c>
      <c r="K5" s="439">
        <v>37</v>
      </c>
      <c r="L5" s="440">
        <v>31</v>
      </c>
    </row>
    <row r="6" spans="1:12" ht="16.5">
      <c r="A6" s="75" t="s">
        <v>539</v>
      </c>
      <c r="B6" s="676">
        <v>25</v>
      </c>
      <c r="C6" s="676">
        <v>33</v>
      </c>
      <c r="D6" s="676">
        <v>37</v>
      </c>
      <c r="E6" s="674">
        <v>46</v>
      </c>
      <c r="F6" s="674">
        <v>61</v>
      </c>
      <c r="G6" s="674">
        <v>31</v>
      </c>
      <c r="H6" s="683">
        <v>23</v>
      </c>
      <c r="I6" s="675">
        <v>39</v>
      </c>
      <c r="J6" s="668">
        <v>33</v>
      </c>
      <c r="K6" s="668">
        <v>31</v>
      </c>
      <c r="L6" s="441">
        <v>24</v>
      </c>
    </row>
    <row r="7" spans="1:12">
      <c r="A7" s="421"/>
      <c r="B7" s="656"/>
      <c r="C7" s="656"/>
      <c r="D7" s="656"/>
      <c r="E7" s="677"/>
      <c r="F7" s="677"/>
      <c r="G7" s="677"/>
      <c r="H7" s="684"/>
      <c r="I7" s="678"/>
      <c r="J7" s="679"/>
      <c r="K7" s="680"/>
      <c r="L7" s="442"/>
    </row>
    <row r="8" spans="1:12">
      <c r="A8" s="75" t="s">
        <v>540</v>
      </c>
      <c r="B8" s="667">
        <f>SUM(B9:B10)</f>
        <v>20</v>
      </c>
      <c r="C8" s="667">
        <f>SUM(C9:C10)</f>
        <v>33</v>
      </c>
      <c r="D8" s="667">
        <f>SUM(D9:D10)</f>
        <v>38</v>
      </c>
      <c r="E8" s="667">
        <f>SUM(E9:E10)</f>
        <v>46</v>
      </c>
      <c r="F8" s="667">
        <f>SUM(F9:F10)</f>
        <v>61</v>
      </c>
      <c r="G8" s="667">
        <f t="shared" ref="G8:L8" si="0">SUM(G9:G10)</f>
        <v>35</v>
      </c>
      <c r="H8" s="685">
        <f t="shared" si="0"/>
        <v>25</v>
      </c>
      <c r="I8" s="667">
        <f t="shared" si="0"/>
        <v>39</v>
      </c>
      <c r="J8" s="667">
        <f t="shared" si="0"/>
        <v>24</v>
      </c>
      <c r="K8" s="667">
        <f t="shared" si="0"/>
        <v>28</v>
      </c>
      <c r="L8" s="423">
        <f t="shared" si="0"/>
        <v>33</v>
      </c>
    </row>
    <row r="9" spans="1:12">
      <c r="A9" s="655" t="s">
        <v>541</v>
      </c>
      <c r="B9" s="656">
        <v>16</v>
      </c>
      <c r="C9" s="656">
        <v>22</v>
      </c>
      <c r="D9" s="656">
        <v>26</v>
      </c>
      <c r="E9" s="677">
        <v>31</v>
      </c>
      <c r="F9" s="677">
        <v>46</v>
      </c>
      <c r="G9" s="677">
        <v>22</v>
      </c>
      <c r="H9" s="684">
        <v>20</v>
      </c>
      <c r="I9" s="678">
        <v>22</v>
      </c>
      <c r="J9" s="659">
        <v>15</v>
      </c>
      <c r="K9" s="659">
        <v>22</v>
      </c>
      <c r="L9" s="442">
        <v>16</v>
      </c>
    </row>
    <row r="10" spans="1:12">
      <c r="A10" s="655" t="s">
        <v>542</v>
      </c>
      <c r="B10" s="656">
        <v>4</v>
      </c>
      <c r="C10" s="656">
        <v>11</v>
      </c>
      <c r="D10" s="656">
        <v>12</v>
      </c>
      <c r="E10" s="677">
        <v>15</v>
      </c>
      <c r="F10" s="677">
        <v>15</v>
      </c>
      <c r="G10" s="677">
        <v>13</v>
      </c>
      <c r="H10" s="684">
        <v>5</v>
      </c>
      <c r="I10" s="678">
        <v>17</v>
      </c>
      <c r="J10" s="659">
        <v>9</v>
      </c>
      <c r="K10" s="659">
        <v>6</v>
      </c>
      <c r="L10" s="442">
        <v>17</v>
      </c>
    </row>
    <row r="11" spans="1:12">
      <c r="A11" s="75"/>
      <c r="B11" s="667"/>
      <c r="C11" s="667"/>
      <c r="D11" s="667"/>
      <c r="E11" s="677"/>
      <c r="F11" s="677"/>
      <c r="G11" s="677"/>
      <c r="H11" s="684"/>
      <c r="I11" s="678"/>
      <c r="J11" s="679"/>
      <c r="K11" s="680"/>
      <c r="L11" s="442"/>
    </row>
    <row r="12" spans="1:12" ht="16.5">
      <c r="A12" s="424" t="s">
        <v>543</v>
      </c>
      <c r="B12" s="667" t="s">
        <v>544</v>
      </c>
      <c r="C12" s="667">
        <v>3</v>
      </c>
      <c r="D12" s="667">
        <v>2</v>
      </c>
      <c r="E12" s="674">
        <v>3</v>
      </c>
      <c r="F12" s="674">
        <v>5</v>
      </c>
      <c r="G12" s="674">
        <v>2</v>
      </c>
      <c r="H12" s="683">
        <v>4</v>
      </c>
      <c r="I12" s="675">
        <v>3</v>
      </c>
      <c r="J12" s="668">
        <v>4</v>
      </c>
      <c r="K12" s="668">
        <v>2</v>
      </c>
      <c r="L12" s="441">
        <v>1</v>
      </c>
    </row>
    <row r="13" spans="1:12">
      <c r="A13" s="425"/>
      <c r="B13" s="656"/>
      <c r="C13" s="656"/>
      <c r="D13" s="656"/>
      <c r="E13" s="677"/>
      <c r="F13" s="677"/>
      <c r="G13" s="677"/>
      <c r="H13" s="684"/>
      <c r="I13" s="678"/>
      <c r="J13" s="679"/>
      <c r="K13" s="680"/>
      <c r="L13" s="442"/>
    </row>
    <row r="14" spans="1:12">
      <c r="A14" s="75" t="s">
        <v>531</v>
      </c>
      <c r="B14" s="647">
        <f t="shared" ref="B14:L14" si="1">SUM(B15:B19)</f>
        <v>35</v>
      </c>
      <c r="C14" s="647">
        <f t="shared" si="1"/>
        <v>44</v>
      </c>
      <c r="D14" s="647">
        <f t="shared" si="1"/>
        <v>53</v>
      </c>
      <c r="E14" s="647">
        <f t="shared" si="1"/>
        <v>45</v>
      </c>
      <c r="F14" s="647">
        <f t="shared" si="1"/>
        <v>59</v>
      </c>
      <c r="G14" s="647">
        <f t="shared" si="1"/>
        <v>31</v>
      </c>
      <c r="H14" s="686">
        <f t="shared" si="1"/>
        <v>26</v>
      </c>
      <c r="I14" s="647">
        <f t="shared" si="1"/>
        <v>38</v>
      </c>
      <c r="J14" s="647">
        <f t="shared" si="1"/>
        <v>33</v>
      </c>
      <c r="K14" s="647">
        <f t="shared" si="1"/>
        <v>31</v>
      </c>
      <c r="L14" s="426">
        <f t="shared" si="1"/>
        <v>24</v>
      </c>
    </row>
    <row r="15" spans="1:12">
      <c r="A15" s="655" t="s">
        <v>532</v>
      </c>
      <c r="B15" s="656">
        <v>8</v>
      </c>
      <c r="C15" s="656">
        <v>13</v>
      </c>
      <c r="D15" s="656">
        <v>7</v>
      </c>
      <c r="E15" s="677">
        <v>14</v>
      </c>
      <c r="F15" s="677">
        <v>16</v>
      </c>
      <c r="G15" s="677">
        <v>15</v>
      </c>
      <c r="H15" s="684">
        <v>5</v>
      </c>
      <c r="I15" s="678">
        <v>12</v>
      </c>
      <c r="J15" s="659">
        <v>17</v>
      </c>
      <c r="K15" s="659">
        <v>19</v>
      </c>
      <c r="L15" s="442">
        <v>8</v>
      </c>
    </row>
    <row r="16" spans="1:12">
      <c r="A16" s="655" t="s">
        <v>533</v>
      </c>
      <c r="B16" s="656">
        <v>11</v>
      </c>
      <c r="C16" s="656">
        <v>22</v>
      </c>
      <c r="D16" s="656">
        <v>34</v>
      </c>
      <c r="E16" s="677">
        <v>18</v>
      </c>
      <c r="F16" s="677">
        <v>33</v>
      </c>
      <c r="G16" s="677">
        <v>11</v>
      </c>
      <c r="H16" s="684">
        <v>10</v>
      </c>
      <c r="I16" s="678">
        <v>19</v>
      </c>
      <c r="J16" s="659">
        <v>12</v>
      </c>
      <c r="K16" s="659">
        <v>5</v>
      </c>
      <c r="L16" s="442">
        <v>10</v>
      </c>
    </row>
    <row r="17" spans="1:12">
      <c r="A17" s="655" t="s">
        <v>534</v>
      </c>
      <c r="B17" s="656">
        <v>12</v>
      </c>
      <c r="C17" s="656">
        <v>7</v>
      </c>
      <c r="D17" s="656">
        <v>12</v>
      </c>
      <c r="E17" s="677">
        <v>13</v>
      </c>
      <c r="F17" s="677">
        <v>8</v>
      </c>
      <c r="G17" s="677">
        <v>5</v>
      </c>
      <c r="H17" s="684">
        <v>11</v>
      </c>
      <c r="I17" s="678">
        <v>7</v>
      </c>
      <c r="J17" s="659">
        <v>4</v>
      </c>
      <c r="K17" s="659">
        <v>4</v>
      </c>
      <c r="L17" s="442">
        <v>5</v>
      </c>
    </row>
    <row r="18" spans="1:12">
      <c r="A18" s="655" t="s">
        <v>50</v>
      </c>
      <c r="B18" s="656">
        <v>4</v>
      </c>
      <c r="C18" s="656">
        <v>2</v>
      </c>
      <c r="D18" s="656" t="s">
        <v>57</v>
      </c>
      <c r="E18" s="656" t="s">
        <v>57</v>
      </c>
      <c r="F18" s="677">
        <v>2</v>
      </c>
      <c r="G18" s="656" t="s">
        <v>57</v>
      </c>
      <c r="H18" s="687" t="s">
        <v>57</v>
      </c>
      <c r="I18" s="656" t="s">
        <v>57</v>
      </c>
      <c r="J18" s="663" t="s">
        <v>57</v>
      </c>
      <c r="K18" s="659">
        <v>3</v>
      </c>
      <c r="L18" s="442">
        <v>1</v>
      </c>
    </row>
    <row r="19" spans="1:12" ht="15.75" thickBot="1">
      <c r="A19" s="1021"/>
      <c r="B19" s="427"/>
      <c r="C19" s="427"/>
      <c r="D19" s="427"/>
      <c r="E19" s="427"/>
      <c r="F19" s="388"/>
      <c r="G19" s="443"/>
      <c r="H19" s="688"/>
      <c r="I19" s="639"/>
      <c r="J19" s="639"/>
      <c r="K19" s="639"/>
      <c r="L19" s="640"/>
    </row>
    <row r="20" spans="1:12" s="76" customFormat="1" ht="12.75">
      <c r="A20" s="445" t="s">
        <v>513</v>
      </c>
      <c r="B20" s="431"/>
      <c r="C20" s="431"/>
      <c r="D20" s="431"/>
      <c r="E20" s="446"/>
      <c r="F20" s="437"/>
      <c r="G20" s="446"/>
      <c r="H20" s="438"/>
      <c r="I20" s="446"/>
      <c r="J20" s="446"/>
      <c r="K20" s="681"/>
      <c r="L20" s="447"/>
    </row>
    <row r="21" spans="1:12" s="77" customFormat="1" ht="35.25" customHeight="1">
      <c r="A21" s="1456" t="s">
        <v>943</v>
      </c>
      <c r="B21" s="1457"/>
      <c r="C21" s="1457"/>
      <c r="D21" s="1457"/>
      <c r="E21" s="1457"/>
      <c r="F21" s="1457"/>
      <c r="G21" s="1457"/>
      <c r="H21" s="1457"/>
      <c r="I21" s="1457"/>
      <c r="J21" s="1457"/>
      <c r="K21" s="1457"/>
      <c r="L21" s="1458"/>
    </row>
    <row r="22" spans="1:12" s="76" customFormat="1" ht="17.25" thickBot="1">
      <c r="A22" s="448" t="s">
        <v>944</v>
      </c>
      <c r="B22" s="443"/>
      <c r="C22" s="443"/>
      <c r="D22" s="443"/>
      <c r="E22" s="443"/>
      <c r="F22" s="443"/>
      <c r="G22" s="639"/>
      <c r="H22" s="444"/>
      <c r="I22" s="449"/>
      <c r="J22" s="449"/>
      <c r="K22" s="449"/>
      <c r="L22" s="450"/>
    </row>
    <row r="23" spans="1:12">
      <c r="A23" s="76"/>
    </row>
    <row r="24" spans="1:12">
      <c r="A24" s="1294" t="s">
        <v>1071</v>
      </c>
    </row>
  </sheetData>
  <sheetProtection algorithmName="SHA-512" hashValue="Kto3znLypkpybVuhvrHvFjlht5AyTyjvlKb+D96Y4F37LL7KUd7XdE72Ed1Qfn8+VWsNbbhjKNa/YP9k19JRcA==" saltValue="6FdnNFjGB94zp/PNEWG19A==" spinCount="100000" sheet="1" objects="1" scenarios="1"/>
  <mergeCells count="4">
    <mergeCell ref="A21:L21"/>
    <mergeCell ref="A1:L1"/>
    <mergeCell ref="A2:L2"/>
    <mergeCell ref="A3:L3"/>
  </mergeCells>
  <hyperlinks>
    <hyperlink ref="A24" location="'Table of Contents'!A1" display="Return to Table of Contents" xr:uid="{70D1FD1D-8FB6-4E09-AFEC-F8956380D71D}"/>
  </hyperlinks>
  <pageMargins left="0.7" right="0.7" top="0.75" bottom="0.75" header="0.3" footer="0.3"/>
  <pageSetup scale="8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E70C-28C5-4444-A8C6-B468A01D2447}">
  <dimension ref="A1:E60"/>
  <sheetViews>
    <sheetView topLeftCell="A37" workbookViewId="0">
      <selection activeCell="A60" sqref="A60"/>
    </sheetView>
  </sheetViews>
  <sheetFormatPr defaultColWidth="9.140625" defaultRowHeight="15"/>
  <cols>
    <col min="1" max="1" width="3.42578125" style="689" customWidth="1"/>
    <col min="2" max="2" width="3.5703125" style="689" customWidth="1"/>
    <col min="3" max="3" width="3.85546875" style="689" customWidth="1"/>
    <col min="4" max="4" width="47" style="689" customWidth="1"/>
    <col min="5" max="5" width="15.5703125" style="689" customWidth="1"/>
    <col min="6" max="16384" width="9.140625" style="689"/>
  </cols>
  <sheetData>
    <row r="1" spans="1:5" ht="15.75">
      <c r="A1" s="1463" t="s">
        <v>545</v>
      </c>
      <c r="B1" s="1464"/>
      <c r="C1" s="1464"/>
      <c r="D1" s="1464"/>
      <c r="E1" s="1465"/>
    </row>
    <row r="2" spans="1:5" ht="29.25" customHeight="1" thickBot="1">
      <c r="A2" s="1466" t="s">
        <v>895</v>
      </c>
      <c r="B2" s="1467"/>
      <c r="C2" s="1467"/>
      <c r="D2" s="1467"/>
      <c r="E2" s="1468"/>
    </row>
    <row r="3" spans="1:5">
      <c r="A3" s="1474" t="s">
        <v>546</v>
      </c>
      <c r="B3" s="1475"/>
      <c r="C3" s="1475"/>
      <c r="D3" s="1476"/>
      <c r="E3" s="789" t="s">
        <v>149</v>
      </c>
    </row>
    <row r="4" spans="1:5">
      <c r="A4" s="690" t="s">
        <v>547</v>
      </c>
      <c r="B4" s="691"/>
      <c r="C4" s="691"/>
      <c r="D4" s="691"/>
      <c r="E4" s="692"/>
    </row>
    <row r="5" spans="1:5">
      <c r="A5" s="693" t="s">
        <v>548</v>
      </c>
      <c r="B5" s="790"/>
      <c r="C5" s="790"/>
      <c r="D5" s="790"/>
      <c r="E5" s="694" t="s">
        <v>549</v>
      </c>
    </row>
    <row r="6" spans="1:5">
      <c r="A6" s="695"/>
      <c r="B6" s="791" t="s">
        <v>945</v>
      </c>
      <c r="C6" s="791"/>
      <c r="D6" s="791"/>
      <c r="E6" s="696">
        <v>4591</v>
      </c>
    </row>
    <row r="7" spans="1:5">
      <c r="A7" s="695"/>
      <c r="B7" s="792" t="s">
        <v>946</v>
      </c>
      <c r="C7" s="791"/>
      <c r="D7" s="791"/>
      <c r="E7" s="696">
        <v>4288</v>
      </c>
    </row>
    <row r="8" spans="1:5">
      <c r="A8" s="695"/>
      <c r="B8" s="792" t="s">
        <v>947</v>
      </c>
      <c r="C8" s="791"/>
      <c r="D8" s="791"/>
      <c r="E8" s="697">
        <v>4667</v>
      </c>
    </row>
    <row r="9" spans="1:5">
      <c r="A9" s="793" t="s">
        <v>948</v>
      </c>
      <c r="B9" s="698"/>
      <c r="C9" s="699"/>
      <c r="D9" s="699"/>
      <c r="E9" s="700">
        <f>E6+E7-E8</f>
        <v>4212</v>
      </c>
    </row>
    <row r="10" spans="1:5">
      <c r="A10" s="701" t="s">
        <v>550</v>
      </c>
      <c r="B10" s="702"/>
      <c r="C10" s="702"/>
      <c r="D10" s="703"/>
      <c r="E10" s="704"/>
    </row>
    <row r="11" spans="1:5" ht="15.75" thickBot="1">
      <c r="A11" s="705"/>
      <c r="B11" s="706" t="s">
        <v>949</v>
      </c>
      <c r="C11" s="706"/>
      <c r="D11" s="706"/>
      <c r="E11" s="707">
        <v>20</v>
      </c>
    </row>
    <row r="12" spans="1:5">
      <c r="A12" s="708" t="s">
        <v>552</v>
      </c>
      <c r="B12" s="709"/>
      <c r="C12" s="709"/>
      <c r="D12" s="709"/>
      <c r="E12" s="710"/>
    </row>
    <row r="13" spans="1:5">
      <c r="A13" s="693" t="s">
        <v>553</v>
      </c>
      <c r="B13" s="790"/>
      <c r="C13" s="790"/>
      <c r="D13" s="790"/>
      <c r="E13" s="697"/>
    </row>
    <row r="14" spans="1:5">
      <c r="A14" s="695"/>
      <c r="B14" s="791" t="s">
        <v>551</v>
      </c>
      <c r="C14" s="791"/>
      <c r="D14" s="791"/>
      <c r="E14" s="696">
        <v>14</v>
      </c>
    </row>
    <row r="15" spans="1:5">
      <c r="A15" s="695"/>
      <c r="B15" s="792" t="s">
        <v>946</v>
      </c>
      <c r="C15" s="791"/>
      <c r="D15" s="791"/>
      <c r="E15" s="696">
        <v>45</v>
      </c>
    </row>
    <row r="16" spans="1:5">
      <c r="A16" s="695"/>
      <c r="B16" s="792" t="s">
        <v>947</v>
      </c>
      <c r="C16" s="791"/>
      <c r="D16" s="790"/>
      <c r="E16" s="696">
        <v>40</v>
      </c>
    </row>
    <row r="17" spans="1:5">
      <c r="A17" s="793" t="s">
        <v>950</v>
      </c>
      <c r="B17" s="698"/>
      <c r="C17" s="699"/>
      <c r="D17" s="699"/>
      <c r="E17" s="700">
        <f>SUM(E14+E15-E16)</f>
        <v>19</v>
      </c>
    </row>
    <row r="18" spans="1:5">
      <c r="A18" s="693" t="s">
        <v>554</v>
      </c>
      <c r="B18" s="790"/>
      <c r="C18" s="790"/>
      <c r="D18" s="790"/>
      <c r="E18" s="697"/>
    </row>
    <row r="19" spans="1:5">
      <c r="A19" s="695"/>
      <c r="B19" s="791" t="s">
        <v>945</v>
      </c>
      <c r="C19" s="791"/>
      <c r="D19" s="791"/>
      <c r="E19" s="696">
        <v>0</v>
      </c>
    </row>
    <row r="20" spans="1:5">
      <c r="A20" s="695"/>
      <c r="B20" s="792" t="s">
        <v>946</v>
      </c>
      <c r="C20" s="791"/>
      <c r="D20" s="791"/>
      <c r="E20" s="696">
        <v>0</v>
      </c>
    </row>
    <row r="21" spans="1:5">
      <c r="A21" s="695"/>
      <c r="B21" s="792" t="s">
        <v>947</v>
      </c>
      <c r="C21" s="791"/>
      <c r="D21" s="790"/>
      <c r="E21" s="696">
        <v>0</v>
      </c>
    </row>
    <row r="22" spans="1:5">
      <c r="A22" s="793" t="s">
        <v>951</v>
      </c>
      <c r="B22" s="698"/>
      <c r="C22" s="699"/>
      <c r="D22" s="699"/>
      <c r="E22" s="700">
        <f>SUM(E19+E20-E21)</f>
        <v>0</v>
      </c>
    </row>
    <row r="23" spans="1:5">
      <c r="A23" s="693" t="s">
        <v>555</v>
      </c>
      <c r="B23" s="790"/>
      <c r="C23" s="790"/>
      <c r="D23" s="790"/>
      <c r="E23" s="697"/>
    </row>
    <row r="24" spans="1:5">
      <c r="A24" s="695"/>
      <c r="B24" s="791" t="s">
        <v>551</v>
      </c>
      <c r="C24" s="791"/>
      <c r="D24" s="791"/>
      <c r="E24" s="711">
        <v>1</v>
      </c>
    </row>
    <row r="25" spans="1:5">
      <c r="A25" s="695"/>
      <c r="B25" s="792" t="s">
        <v>946</v>
      </c>
      <c r="C25" s="791"/>
      <c r="D25" s="791"/>
      <c r="E25" s="696">
        <v>10</v>
      </c>
    </row>
    <row r="26" spans="1:5">
      <c r="A26" s="695"/>
      <c r="B26" s="792" t="s">
        <v>947</v>
      </c>
      <c r="C26" s="791"/>
      <c r="D26" s="790"/>
      <c r="E26" s="696">
        <v>11</v>
      </c>
    </row>
    <row r="27" spans="1:5">
      <c r="A27" s="701" t="s">
        <v>952</v>
      </c>
      <c r="B27" s="698"/>
      <c r="C27" s="712"/>
      <c r="D27" s="712"/>
      <c r="E27" s="713">
        <f>E24+E25-E26</f>
        <v>0</v>
      </c>
    </row>
    <row r="28" spans="1:5">
      <c r="A28" s="701" t="s">
        <v>556</v>
      </c>
      <c r="B28" s="702"/>
      <c r="C28" s="712"/>
      <c r="D28" s="712"/>
      <c r="E28" s="713"/>
    </row>
    <row r="29" spans="1:5" ht="15.75" thickBot="1">
      <c r="A29" s="695"/>
      <c r="B29" s="791" t="s">
        <v>949</v>
      </c>
      <c r="C29" s="791"/>
      <c r="D29" s="791"/>
      <c r="E29" s="697">
        <v>0</v>
      </c>
    </row>
    <row r="30" spans="1:5">
      <c r="A30" s="708" t="s">
        <v>557</v>
      </c>
      <c r="B30" s="714"/>
      <c r="C30" s="714"/>
      <c r="D30" s="714"/>
      <c r="E30" s="715"/>
    </row>
    <row r="31" spans="1:5">
      <c r="A31" s="695"/>
      <c r="B31" s="791" t="s">
        <v>953</v>
      </c>
      <c r="C31" s="791"/>
      <c r="D31" s="791"/>
      <c r="E31" s="696">
        <v>7</v>
      </c>
    </row>
    <row r="32" spans="1:5">
      <c r="A32" s="695"/>
      <c r="B32" s="792" t="s">
        <v>954</v>
      </c>
      <c r="C32" s="791"/>
      <c r="D32" s="791"/>
      <c r="E32" s="696">
        <v>4</v>
      </c>
    </row>
    <row r="33" spans="1:5">
      <c r="A33" s="695"/>
      <c r="B33" s="792" t="s">
        <v>947</v>
      </c>
      <c r="C33" s="791"/>
      <c r="D33" s="790"/>
      <c r="E33" s="696">
        <v>4</v>
      </c>
    </row>
    <row r="34" spans="1:5" ht="15.75" thickBot="1">
      <c r="A34" s="794" t="s">
        <v>558</v>
      </c>
      <c r="B34" s="698"/>
      <c r="C34" s="717"/>
      <c r="D34" s="716"/>
      <c r="E34" s="718">
        <f>SUM(E31+E32-E33)</f>
        <v>7</v>
      </c>
    </row>
    <row r="35" spans="1:5">
      <c r="A35" s="1469" t="s">
        <v>559</v>
      </c>
      <c r="B35" s="1470"/>
      <c r="C35" s="1471"/>
      <c r="D35" s="1472"/>
      <c r="E35" s="719"/>
    </row>
    <row r="36" spans="1:5">
      <c r="A36" s="693" t="s">
        <v>560</v>
      </c>
      <c r="B36" s="790"/>
      <c r="C36" s="790"/>
      <c r="D36" s="790"/>
      <c r="E36" s="697"/>
    </row>
    <row r="37" spans="1:5">
      <c r="A37" s="695"/>
      <c r="B37" s="791" t="s">
        <v>551</v>
      </c>
      <c r="C37" s="791"/>
      <c r="D37" s="791"/>
      <c r="E37" s="696">
        <v>1333</v>
      </c>
    </row>
    <row r="38" spans="1:5">
      <c r="A38" s="695"/>
      <c r="B38" s="792" t="s">
        <v>946</v>
      </c>
      <c r="C38" s="791"/>
      <c r="D38" s="791"/>
      <c r="E38" s="696">
        <v>1209</v>
      </c>
    </row>
    <row r="39" spans="1:5">
      <c r="A39" s="695"/>
      <c r="B39" s="792" t="s">
        <v>955</v>
      </c>
      <c r="C39" s="791"/>
      <c r="D39" s="791"/>
      <c r="E39" s="711">
        <v>0</v>
      </c>
    </row>
    <row r="40" spans="1:5">
      <c r="A40" s="695"/>
      <c r="B40" s="792" t="s">
        <v>947</v>
      </c>
      <c r="C40" s="791"/>
      <c r="D40" s="790"/>
      <c r="E40" s="696">
        <v>1308</v>
      </c>
    </row>
    <row r="41" spans="1:5">
      <c r="A41" s="793" t="s">
        <v>956</v>
      </c>
      <c r="B41" s="698"/>
      <c r="C41" s="699"/>
      <c r="D41" s="699"/>
      <c r="E41" s="700">
        <f>E37+E38-E40</f>
        <v>1234</v>
      </c>
    </row>
    <row r="42" spans="1:5">
      <c r="A42" s="693" t="s">
        <v>561</v>
      </c>
      <c r="B42" s="790"/>
      <c r="C42" s="790"/>
      <c r="D42" s="790"/>
      <c r="E42" s="697"/>
    </row>
    <row r="43" spans="1:5">
      <c r="A43" s="695"/>
      <c r="B43" s="791" t="s">
        <v>551</v>
      </c>
      <c r="C43" s="791"/>
      <c r="D43" s="791"/>
      <c r="E43" s="696">
        <v>0</v>
      </c>
    </row>
    <row r="44" spans="1:5">
      <c r="A44" s="695"/>
      <c r="B44" s="792" t="s">
        <v>946</v>
      </c>
      <c r="C44" s="791"/>
      <c r="D44" s="791"/>
      <c r="E44" s="711">
        <v>0</v>
      </c>
    </row>
    <row r="45" spans="1:5">
      <c r="A45" s="695"/>
      <c r="B45" s="792" t="s">
        <v>947</v>
      </c>
      <c r="C45" s="791"/>
      <c r="D45" s="790"/>
      <c r="E45" s="696">
        <v>0</v>
      </c>
    </row>
    <row r="46" spans="1:5">
      <c r="A46" s="793" t="s">
        <v>957</v>
      </c>
      <c r="B46" s="698"/>
      <c r="C46" s="699"/>
      <c r="D46" s="699"/>
      <c r="E46" s="700">
        <f>SUM(E43+-E45)</f>
        <v>0</v>
      </c>
    </row>
    <row r="47" spans="1:5">
      <c r="A47" s="693" t="s">
        <v>562</v>
      </c>
      <c r="B47" s="790"/>
      <c r="C47" s="790"/>
      <c r="D47" s="790"/>
      <c r="E47" s="697"/>
    </row>
    <row r="48" spans="1:5">
      <c r="A48" s="695"/>
      <c r="B48" s="791" t="s">
        <v>551</v>
      </c>
      <c r="C48" s="791"/>
      <c r="D48" s="791"/>
      <c r="E48" s="696">
        <v>50</v>
      </c>
    </row>
    <row r="49" spans="1:5">
      <c r="A49" s="695"/>
      <c r="B49" s="792" t="s">
        <v>946</v>
      </c>
      <c r="C49" s="791"/>
      <c r="D49" s="791"/>
      <c r="E49" s="696">
        <v>30</v>
      </c>
    </row>
    <row r="50" spans="1:5">
      <c r="A50" s="695"/>
      <c r="B50" s="792" t="s">
        <v>947</v>
      </c>
      <c r="C50" s="791"/>
      <c r="D50" s="791"/>
      <c r="E50" s="696">
        <v>39</v>
      </c>
    </row>
    <row r="51" spans="1:5">
      <c r="A51" s="793" t="s">
        <v>958</v>
      </c>
      <c r="B51" s="698"/>
      <c r="C51" s="699"/>
      <c r="D51" s="699"/>
      <c r="E51" s="720">
        <f>SUM(E48+E49-E50)</f>
        <v>41</v>
      </c>
    </row>
    <row r="52" spans="1:5">
      <c r="A52" s="693" t="s">
        <v>563</v>
      </c>
      <c r="B52" s="790"/>
      <c r="C52" s="790"/>
      <c r="D52" s="790"/>
      <c r="E52" s="697"/>
    </row>
    <row r="53" spans="1:5">
      <c r="A53" s="695"/>
      <c r="B53" s="791" t="s">
        <v>551</v>
      </c>
      <c r="C53" s="791"/>
      <c r="D53" s="791"/>
      <c r="E53" s="696">
        <v>12</v>
      </c>
    </row>
    <row r="54" spans="1:5">
      <c r="A54" s="695"/>
      <c r="B54" s="792" t="s">
        <v>946</v>
      </c>
      <c r="C54" s="791"/>
      <c r="D54" s="791"/>
      <c r="E54" s="696">
        <v>6</v>
      </c>
    </row>
    <row r="55" spans="1:5">
      <c r="A55" s="695"/>
      <c r="B55" s="792" t="s">
        <v>947</v>
      </c>
      <c r="C55" s="791"/>
      <c r="D55" s="791"/>
      <c r="E55" s="696">
        <v>3</v>
      </c>
    </row>
    <row r="56" spans="1:5" ht="15.75" thickBot="1">
      <c r="A56" s="794" t="s">
        <v>959</v>
      </c>
      <c r="B56" s="721"/>
      <c r="C56" s="717"/>
      <c r="D56" s="717"/>
      <c r="E56" s="722">
        <f>SUM(E53+E54-E55)</f>
        <v>15</v>
      </c>
    </row>
    <row r="57" spans="1:5">
      <c r="A57" s="1473"/>
      <c r="B57" s="1473"/>
      <c r="C57" s="1473"/>
      <c r="D57" s="1473"/>
      <c r="E57" s="1473"/>
    </row>
    <row r="58" spans="1:5">
      <c r="A58" s="1461" t="s">
        <v>960</v>
      </c>
      <c r="B58" s="1462"/>
      <c r="C58" s="1462"/>
      <c r="D58" s="1462"/>
    </row>
    <row r="59" spans="1:5">
      <c r="A59" s="723"/>
    </row>
    <row r="60" spans="1:5">
      <c r="A60" s="1294" t="s">
        <v>1071</v>
      </c>
    </row>
  </sheetData>
  <sheetProtection algorithmName="SHA-512" hashValue="5JFNVVGALUl1h+9pMlL4MqZqaTYijBRj3y3OJGniv2IXah+qBi2RXiK/L+1N7WWN6alV9n2u40jrW2BjtjhcaQ==" saltValue="uiffsXz4jWbNELkzLJKDNQ==" spinCount="100000" sheet="1" objects="1" scenarios="1"/>
  <mergeCells count="6">
    <mergeCell ref="A58:D58"/>
    <mergeCell ref="A1:E1"/>
    <mergeCell ref="A2:E2"/>
    <mergeCell ref="A35:D35"/>
    <mergeCell ref="A57:E57"/>
    <mergeCell ref="A3:D3"/>
  </mergeCells>
  <hyperlinks>
    <hyperlink ref="A60" location="'Table of Contents'!A1" display="Return to Table of Contents" xr:uid="{5DBEBC4C-0721-46A7-B3D6-1CE11AC91A5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7935-1B3D-4675-AC0C-619CB8BA39AF}">
  <sheetPr>
    <pageSetUpPr fitToPage="1"/>
  </sheetPr>
  <dimension ref="A1:BU61"/>
  <sheetViews>
    <sheetView topLeftCell="A40" workbookViewId="0">
      <selection activeCell="A51" sqref="A51"/>
    </sheetView>
  </sheetViews>
  <sheetFormatPr defaultColWidth="10.42578125" defaultRowHeight="12.75"/>
  <cols>
    <col min="1" max="1" width="57.85546875" style="90" customWidth="1"/>
    <col min="2" max="2" width="10.42578125" style="452" hidden="1" customWidth="1"/>
    <col min="3" max="6" width="10.42578125" style="90" hidden="1" customWidth="1"/>
    <col min="7" max="12" width="0" style="83" hidden="1" customWidth="1"/>
    <col min="13" max="13" width="11.7109375" style="83" hidden="1" customWidth="1"/>
    <col min="14" max="256" width="10.42578125" style="83"/>
    <col min="257" max="257" width="57.85546875" style="83" customWidth="1"/>
    <col min="258" max="265" width="0" style="83" hidden="1" customWidth="1"/>
    <col min="266" max="268" width="10.42578125" style="83"/>
    <col min="269" max="269" width="11.7109375" style="83" customWidth="1"/>
    <col min="270" max="512" width="10.42578125" style="83"/>
    <col min="513" max="513" width="57.85546875" style="83" customWidth="1"/>
    <col min="514" max="521" width="0" style="83" hidden="1" customWidth="1"/>
    <col min="522" max="524" width="10.42578125" style="83"/>
    <col min="525" max="525" width="11.7109375" style="83" customWidth="1"/>
    <col min="526" max="768" width="10.42578125" style="83"/>
    <col min="769" max="769" width="57.85546875" style="83" customWidth="1"/>
    <col min="770" max="777" width="0" style="83" hidden="1" customWidth="1"/>
    <col min="778" max="780" width="10.42578125" style="83"/>
    <col min="781" max="781" width="11.7109375" style="83" customWidth="1"/>
    <col min="782" max="1024" width="10.42578125" style="83"/>
    <col min="1025" max="1025" width="57.85546875" style="83" customWidth="1"/>
    <col min="1026" max="1033" width="0" style="83" hidden="1" customWidth="1"/>
    <col min="1034" max="1036" width="10.42578125" style="83"/>
    <col min="1037" max="1037" width="11.7109375" style="83" customWidth="1"/>
    <col min="1038" max="1280" width="10.42578125" style="83"/>
    <col min="1281" max="1281" width="57.85546875" style="83" customWidth="1"/>
    <col min="1282" max="1289" width="0" style="83" hidden="1" customWidth="1"/>
    <col min="1290" max="1292" width="10.42578125" style="83"/>
    <col min="1293" max="1293" width="11.7109375" style="83" customWidth="1"/>
    <col min="1294" max="1536" width="10.42578125" style="83"/>
    <col min="1537" max="1537" width="57.85546875" style="83" customWidth="1"/>
    <col min="1538" max="1545" width="0" style="83" hidden="1" customWidth="1"/>
    <col min="1546" max="1548" width="10.42578125" style="83"/>
    <col min="1549" max="1549" width="11.7109375" style="83" customWidth="1"/>
    <col min="1550" max="1792" width="10.42578125" style="83"/>
    <col min="1793" max="1793" width="57.85546875" style="83" customWidth="1"/>
    <col min="1794" max="1801" width="0" style="83" hidden="1" customWidth="1"/>
    <col min="1802" max="1804" width="10.42578125" style="83"/>
    <col min="1805" max="1805" width="11.7109375" style="83" customWidth="1"/>
    <col min="1806" max="2048" width="10.42578125" style="83"/>
    <col min="2049" max="2049" width="57.85546875" style="83" customWidth="1"/>
    <col min="2050" max="2057" width="0" style="83" hidden="1" customWidth="1"/>
    <col min="2058" max="2060" width="10.42578125" style="83"/>
    <col min="2061" max="2061" width="11.7109375" style="83" customWidth="1"/>
    <col min="2062" max="2304" width="10.42578125" style="83"/>
    <col min="2305" max="2305" width="57.85546875" style="83" customWidth="1"/>
    <col min="2306" max="2313" width="0" style="83" hidden="1" customWidth="1"/>
    <col min="2314" max="2316" width="10.42578125" style="83"/>
    <col min="2317" max="2317" width="11.7109375" style="83" customWidth="1"/>
    <col min="2318" max="2560" width="10.42578125" style="83"/>
    <col min="2561" max="2561" width="57.85546875" style="83" customWidth="1"/>
    <col min="2562" max="2569" width="0" style="83" hidden="1" customWidth="1"/>
    <col min="2570" max="2572" width="10.42578125" style="83"/>
    <col min="2573" max="2573" width="11.7109375" style="83" customWidth="1"/>
    <col min="2574" max="2816" width="10.42578125" style="83"/>
    <col min="2817" max="2817" width="57.85546875" style="83" customWidth="1"/>
    <col min="2818" max="2825" width="0" style="83" hidden="1" customWidth="1"/>
    <col min="2826" max="2828" width="10.42578125" style="83"/>
    <col min="2829" max="2829" width="11.7109375" style="83" customWidth="1"/>
    <col min="2830" max="3072" width="10.42578125" style="83"/>
    <col min="3073" max="3073" width="57.85546875" style="83" customWidth="1"/>
    <col min="3074" max="3081" width="0" style="83" hidden="1" customWidth="1"/>
    <col min="3082" max="3084" width="10.42578125" style="83"/>
    <col min="3085" max="3085" width="11.7109375" style="83" customWidth="1"/>
    <col min="3086" max="3328" width="10.42578125" style="83"/>
    <col min="3329" max="3329" width="57.85546875" style="83" customWidth="1"/>
    <col min="3330" max="3337" width="0" style="83" hidden="1" customWidth="1"/>
    <col min="3338" max="3340" width="10.42578125" style="83"/>
    <col min="3341" max="3341" width="11.7109375" style="83" customWidth="1"/>
    <col min="3342" max="3584" width="10.42578125" style="83"/>
    <col min="3585" max="3585" width="57.85546875" style="83" customWidth="1"/>
    <col min="3586" max="3593" width="0" style="83" hidden="1" customWidth="1"/>
    <col min="3594" max="3596" width="10.42578125" style="83"/>
    <col min="3597" max="3597" width="11.7109375" style="83" customWidth="1"/>
    <col min="3598" max="3840" width="10.42578125" style="83"/>
    <col min="3841" max="3841" width="57.85546875" style="83" customWidth="1"/>
    <col min="3842" max="3849" width="0" style="83" hidden="1" customWidth="1"/>
    <col min="3850" max="3852" width="10.42578125" style="83"/>
    <col min="3853" max="3853" width="11.7109375" style="83" customWidth="1"/>
    <col min="3854" max="4096" width="10.42578125" style="83"/>
    <col min="4097" max="4097" width="57.85546875" style="83" customWidth="1"/>
    <col min="4098" max="4105" width="0" style="83" hidden="1" customWidth="1"/>
    <col min="4106" max="4108" width="10.42578125" style="83"/>
    <col min="4109" max="4109" width="11.7109375" style="83" customWidth="1"/>
    <col min="4110" max="4352" width="10.42578125" style="83"/>
    <col min="4353" max="4353" width="57.85546875" style="83" customWidth="1"/>
    <col min="4354" max="4361" width="0" style="83" hidden="1" customWidth="1"/>
    <col min="4362" max="4364" width="10.42578125" style="83"/>
    <col min="4365" max="4365" width="11.7109375" style="83" customWidth="1"/>
    <col min="4366" max="4608" width="10.42578125" style="83"/>
    <col min="4609" max="4609" width="57.85546875" style="83" customWidth="1"/>
    <col min="4610" max="4617" width="0" style="83" hidden="1" customWidth="1"/>
    <col min="4618" max="4620" width="10.42578125" style="83"/>
    <col min="4621" max="4621" width="11.7109375" style="83" customWidth="1"/>
    <col min="4622" max="4864" width="10.42578125" style="83"/>
    <col min="4865" max="4865" width="57.85546875" style="83" customWidth="1"/>
    <col min="4866" max="4873" width="0" style="83" hidden="1" customWidth="1"/>
    <col min="4874" max="4876" width="10.42578125" style="83"/>
    <col min="4877" max="4877" width="11.7109375" style="83" customWidth="1"/>
    <col min="4878" max="5120" width="10.42578125" style="83"/>
    <col min="5121" max="5121" width="57.85546875" style="83" customWidth="1"/>
    <col min="5122" max="5129" width="0" style="83" hidden="1" customWidth="1"/>
    <col min="5130" max="5132" width="10.42578125" style="83"/>
    <col min="5133" max="5133" width="11.7109375" style="83" customWidth="1"/>
    <col min="5134" max="5376" width="10.42578125" style="83"/>
    <col min="5377" max="5377" width="57.85546875" style="83" customWidth="1"/>
    <col min="5378" max="5385" width="0" style="83" hidden="1" customWidth="1"/>
    <col min="5386" max="5388" width="10.42578125" style="83"/>
    <col min="5389" max="5389" width="11.7109375" style="83" customWidth="1"/>
    <col min="5390" max="5632" width="10.42578125" style="83"/>
    <col min="5633" max="5633" width="57.85546875" style="83" customWidth="1"/>
    <col min="5634" max="5641" width="0" style="83" hidden="1" customWidth="1"/>
    <col min="5642" max="5644" width="10.42578125" style="83"/>
    <col min="5645" max="5645" width="11.7109375" style="83" customWidth="1"/>
    <col min="5646" max="5888" width="10.42578125" style="83"/>
    <col min="5889" max="5889" width="57.85546875" style="83" customWidth="1"/>
    <col min="5890" max="5897" width="0" style="83" hidden="1" customWidth="1"/>
    <col min="5898" max="5900" width="10.42578125" style="83"/>
    <col min="5901" max="5901" width="11.7109375" style="83" customWidth="1"/>
    <col min="5902" max="6144" width="10.42578125" style="83"/>
    <col min="6145" max="6145" width="57.85546875" style="83" customWidth="1"/>
    <col min="6146" max="6153" width="0" style="83" hidden="1" customWidth="1"/>
    <col min="6154" max="6156" width="10.42578125" style="83"/>
    <col min="6157" max="6157" width="11.7109375" style="83" customWidth="1"/>
    <col min="6158" max="6400" width="10.42578125" style="83"/>
    <col min="6401" max="6401" width="57.85546875" style="83" customWidth="1"/>
    <col min="6402" max="6409" width="0" style="83" hidden="1" customWidth="1"/>
    <col min="6410" max="6412" width="10.42578125" style="83"/>
    <col min="6413" max="6413" width="11.7109375" style="83" customWidth="1"/>
    <col min="6414" max="6656" width="10.42578125" style="83"/>
    <col min="6657" max="6657" width="57.85546875" style="83" customWidth="1"/>
    <col min="6658" max="6665" width="0" style="83" hidden="1" customWidth="1"/>
    <col min="6666" max="6668" width="10.42578125" style="83"/>
    <col min="6669" max="6669" width="11.7109375" style="83" customWidth="1"/>
    <col min="6670" max="6912" width="10.42578125" style="83"/>
    <col min="6913" max="6913" width="57.85546875" style="83" customWidth="1"/>
    <col min="6914" max="6921" width="0" style="83" hidden="1" customWidth="1"/>
    <col min="6922" max="6924" width="10.42578125" style="83"/>
    <col min="6925" max="6925" width="11.7109375" style="83" customWidth="1"/>
    <col min="6926" max="7168" width="10.42578125" style="83"/>
    <col min="7169" max="7169" width="57.85546875" style="83" customWidth="1"/>
    <col min="7170" max="7177" width="0" style="83" hidden="1" customWidth="1"/>
    <col min="7178" max="7180" width="10.42578125" style="83"/>
    <col min="7181" max="7181" width="11.7109375" style="83" customWidth="1"/>
    <col min="7182" max="7424" width="10.42578125" style="83"/>
    <col min="7425" max="7425" width="57.85546875" style="83" customWidth="1"/>
    <col min="7426" max="7433" width="0" style="83" hidden="1" customWidth="1"/>
    <col min="7434" max="7436" width="10.42578125" style="83"/>
    <col min="7437" max="7437" width="11.7109375" style="83" customWidth="1"/>
    <col min="7438" max="7680" width="10.42578125" style="83"/>
    <col min="7681" max="7681" width="57.85546875" style="83" customWidth="1"/>
    <col min="7682" max="7689" width="0" style="83" hidden="1" customWidth="1"/>
    <col min="7690" max="7692" width="10.42578125" style="83"/>
    <col min="7693" max="7693" width="11.7109375" style="83" customWidth="1"/>
    <col min="7694" max="7936" width="10.42578125" style="83"/>
    <col min="7937" max="7937" width="57.85546875" style="83" customWidth="1"/>
    <col min="7938" max="7945" width="0" style="83" hidden="1" customWidth="1"/>
    <col min="7946" max="7948" width="10.42578125" style="83"/>
    <col min="7949" max="7949" width="11.7109375" style="83" customWidth="1"/>
    <col min="7950" max="8192" width="10.42578125" style="83"/>
    <col min="8193" max="8193" width="57.85546875" style="83" customWidth="1"/>
    <col min="8194" max="8201" width="0" style="83" hidden="1" customWidth="1"/>
    <col min="8202" max="8204" width="10.42578125" style="83"/>
    <col min="8205" max="8205" width="11.7109375" style="83" customWidth="1"/>
    <col min="8206" max="8448" width="10.42578125" style="83"/>
    <col min="8449" max="8449" width="57.85546875" style="83" customWidth="1"/>
    <col min="8450" max="8457" width="0" style="83" hidden="1" customWidth="1"/>
    <col min="8458" max="8460" width="10.42578125" style="83"/>
    <col min="8461" max="8461" width="11.7109375" style="83" customWidth="1"/>
    <col min="8462" max="8704" width="10.42578125" style="83"/>
    <col min="8705" max="8705" width="57.85546875" style="83" customWidth="1"/>
    <col min="8706" max="8713" width="0" style="83" hidden="1" customWidth="1"/>
    <col min="8714" max="8716" width="10.42578125" style="83"/>
    <col min="8717" max="8717" width="11.7109375" style="83" customWidth="1"/>
    <col min="8718" max="8960" width="10.42578125" style="83"/>
    <col min="8961" max="8961" width="57.85546875" style="83" customWidth="1"/>
    <col min="8962" max="8969" width="0" style="83" hidden="1" customWidth="1"/>
    <col min="8970" max="8972" width="10.42578125" style="83"/>
    <col min="8973" max="8973" width="11.7109375" style="83" customWidth="1"/>
    <col min="8974" max="9216" width="10.42578125" style="83"/>
    <col min="9217" max="9217" width="57.85546875" style="83" customWidth="1"/>
    <col min="9218" max="9225" width="0" style="83" hidden="1" customWidth="1"/>
    <col min="9226" max="9228" width="10.42578125" style="83"/>
    <col min="9229" max="9229" width="11.7109375" style="83" customWidth="1"/>
    <col min="9230" max="9472" width="10.42578125" style="83"/>
    <col min="9473" max="9473" width="57.85546875" style="83" customWidth="1"/>
    <col min="9474" max="9481" width="0" style="83" hidden="1" customWidth="1"/>
    <col min="9482" max="9484" width="10.42578125" style="83"/>
    <col min="9485" max="9485" width="11.7109375" style="83" customWidth="1"/>
    <col min="9486" max="9728" width="10.42578125" style="83"/>
    <col min="9729" max="9729" width="57.85546875" style="83" customWidth="1"/>
    <col min="9730" max="9737" width="0" style="83" hidden="1" customWidth="1"/>
    <col min="9738" max="9740" width="10.42578125" style="83"/>
    <col min="9741" max="9741" width="11.7109375" style="83" customWidth="1"/>
    <col min="9742" max="9984" width="10.42578125" style="83"/>
    <col min="9985" max="9985" width="57.85546875" style="83" customWidth="1"/>
    <col min="9986" max="9993" width="0" style="83" hidden="1" customWidth="1"/>
    <col min="9994" max="9996" width="10.42578125" style="83"/>
    <col min="9997" max="9997" width="11.7109375" style="83" customWidth="1"/>
    <col min="9998" max="10240" width="10.42578125" style="83"/>
    <col min="10241" max="10241" width="57.85546875" style="83" customWidth="1"/>
    <col min="10242" max="10249" width="0" style="83" hidden="1" customWidth="1"/>
    <col min="10250" max="10252" width="10.42578125" style="83"/>
    <col min="10253" max="10253" width="11.7109375" style="83" customWidth="1"/>
    <col min="10254" max="10496" width="10.42578125" style="83"/>
    <col min="10497" max="10497" width="57.85546875" style="83" customWidth="1"/>
    <col min="10498" max="10505" width="0" style="83" hidden="1" customWidth="1"/>
    <col min="10506" max="10508" width="10.42578125" style="83"/>
    <col min="10509" max="10509" width="11.7109375" style="83" customWidth="1"/>
    <col min="10510" max="10752" width="10.42578125" style="83"/>
    <col min="10753" max="10753" width="57.85546875" style="83" customWidth="1"/>
    <col min="10754" max="10761" width="0" style="83" hidden="1" customWidth="1"/>
    <col min="10762" max="10764" width="10.42578125" style="83"/>
    <col min="10765" max="10765" width="11.7109375" style="83" customWidth="1"/>
    <col min="10766" max="11008" width="10.42578125" style="83"/>
    <col min="11009" max="11009" width="57.85546875" style="83" customWidth="1"/>
    <col min="11010" max="11017" width="0" style="83" hidden="1" customWidth="1"/>
    <col min="11018" max="11020" width="10.42578125" style="83"/>
    <col min="11021" max="11021" width="11.7109375" style="83" customWidth="1"/>
    <col min="11022" max="11264" width="10.42578125" style="83"/>
    <col min="11265" max="11265" width="57.85546875" style="83" customWidth="1"/>
    <col min="11266" max="11273" width="0" style="83" hidden="1" customWidth="1"/>
    <col min="11274" max="11276" width="10.42578125" style="83"/>
    <col min="11277" max="11277" width="11.7109375" style="83" customWidth="1"/>
    <col min="11278" max="11520" width="10.42578125" style="83"/>
    <col min="11521" max="11521" width="57.85546875" style="83" customWidth="1"/>
    <col min="11522" max="11529" width="0" style="83" hidden="1" customWidth="1"/>
    <col min="11530" max="11532" width="10.42578125" style="83"/>
    <col min="11533" max="11533" width="11.7109375" style="83" customWidth="1"/>
    <col min="11534" max="11776" width="10.42578125" style="83"/>
    <col min="11777" max="11777" width="57.85546875" style="83" customWidth="1"/>
    <col min="11778" max="11785" width="0" style="83" hidden="1" customWidth="1"/>
    <col min="11786" max="11788" width="10.42578125" style="83"/>
    <col min="11789" max="11789" width="11.7109375" style="83" customWidth="1"/>
    <col min="11790" max="12032" width="10.42578125" style="83"/>
    <col min="12033" max="12033" width="57.85546875" style="83" customWidth="1"/>
    <col min="12034" max="12041" width="0" style="83" hidden="1" customWidth="1"/>
    <col min="12042" max="12044" width="10.42578125" style="83"/>
    <col min="12045" max="12045" width="11.7109375" style="83" customWidth="1"/>
    <col min="12046" max="12288" width="10.42578125" style="83"/>
    <col min="12289" max="12289" width="57.85546875" style="83" customWidth="1"/>
    <col min="12290" max="12297" width="0" style="83" hidden="1" customWidth="1"/>
    <col min="12298" max="12300" width="10.42578125" style="83"/>
    <col min="12301" max="12301" width="11.7109375" style="83" customWidth="1"/>
    <col min="12302" max="12544" width="10.42578125" style="83"/>
    <col min="12545" max="12545" width="57.85546875" style="83" customWidth="1"/>
    <col min="12546" max="12553" width="0" style="83" hidden="1" customWidth="1"/>
    <col min="12554" max="12556" width="10.42578125" style="83"/>
    <col min="12557" max="12557" width="11.7109375" style="83" customWidth="1"/>
    <col min="12558" max="12800" width="10.42578125" style="83"/>
    <col min="12801" max="12801" width="57.85546875" style="83" customWidth="1"/>
    <col min="12802" max="12809" width="0" style="83" hidden="1" customWidth="1"/>
    <col min="12810" max="12812" width="10.42578125" style="83"/>
    <col min="12813" max="12813" width="11.7109375" style="83" customWidth="1"/>
    <col min="12814" max="13056" width="10.42578125" style="83"/>
    <col min="13057" max="13057" width="57.85546875" style="83" customWidth="1"/>
    <col min="13058" max="13065" width="0" style="83" hidden="1" customWidth="1"/>
    <col min="13066" max="13068" width="10.42578125" style="83"/>
    <col min="13069" max="13069" width="11.7109375" style="83" customWidth="1"/>
    <col min="13070" max="13312" width="10.42578125" style="83"/>
    <col min="13313" max="13313" width="57.85546875" style="83" customWidth="1"/>
    <col min="13314" max="13321" width="0" style="83" hidden="1" customWidth="1"/>
    <col min="13322" max="13324" width="10.42578125" style="83"/>
    <col min="13325" max="13325" width="11.7109375" style="83" customWidth="1"/>
    <col min="13326" max="13568" width="10.42578125" style="83"/>
    <col min="13569" max="13569" width="57.85546875" style="83" customWidth="1"/>
    <col min="13570" max="13577" width="0" style="83" hidden="1" customWidth="1"/>
    <col min="13578" max="13580" width="10.42578125" style="83"/>
    <col min="13581" max="13581" width="11.7109375" style="83" customWidth="1"/>
    <col min="13582" max="13824" width="10.42578125" style="83"/>
    <col min="13825" max="13825" width="57.85546875" style="83" customWidth="1"/>
    <col min="13826" max="13833" width="0" style="83" hidden="1" customWidth="1"/>
    <col min="13834" max="13836" width="10.42578125" style="83"/>
    <col min="13837" max="13837" width="11.7109375" style="83" customWidth="1"/>
    <col min="13838" max="14080" width="10.42578125" style="83"/>
    <col min="14081" max="14081" width="57.85546875" style="83" customWidth="1"/>
    <col min="14082" max="14089" width="0" style="83" hidden="1" customWidth="1"/>
    <col min="14090" max="14092" width="10.42578125" style="83"/>
    <col min="14093" max="14093" width="11.7109375" style="83" customWidth="1"/>
    <col min="14094" max="14336" width="10.42578125" style="83"/>
    <col min="14337" max="14337" width="57.85546875" style="83" customWidth="1"/>
    <col min="14338" max="14345" width="0" style="83" hidden="1" customWidth="1"/>
    <col min="14346" max="14348" width="10.42578125" style="83"/>
    <col min="14349" max="14349" width="11.7109375" style="83" customWidth="1"/>
    <col min="14350" max="14592" width="10.42578125" style="83"/>
    <col min="14593" max="14593" width="57.85546875" style="83" customWidth="1"/>
    <col min="14594" max="14601" width="0" style="83" hidden="1" customWidth="1"/>
    <col min="14602" max="14604" width="10.42578125" style="83"/>
    <col min="14605" max="14605" width="11.7109375" style="83" customWidth="1"/>
    <col min="14606" max="14848" width="10.42578125" style="83"/>
    <col min="14849" max="14849" width="57.85546875" style="83" customWidth="1"/>
    <col min="14850" max="14857" width="0" style="83" hidden="1" customWidth="1"/>
    <col min="14858" max="14860" width="10.42578125" style="83"/>
    <col min="14861" max="14861" width="11.7109375" style="83" customWidth="1"/>
    <col min="14862" max="15104" width="10.42578125" style="83"/>
    <col min="15105" max="15105" width="57.85546875" style="83" customWidth="1"/>
    <col min="15106" max="15113" width="0" style="83" hidden="1" customWidth="1"/>
    <col min="15114" max="15116" width="10.42578125" style="83"/>
    <col min="15117" max="15117" width="11.7109375" style="83" customWidth="1"/>
    <col min="15118" max="15360" width="10.42578125" style="83"/>
    <col min="15361" max="15361" width="57.85546875" style="83" customWidth="1"/>
    <col min="15362" max="15369" width="0" style="83" hidden="1" customWidth="1"/>
    <col min="15370" max="15372" width="10.42578125" style="83"/>
    <col min="15373" max="15373" width="11.7109375" style="83" customWidth="1"/>
    <col min="15374" max="15616" width="10.42578125" style="83"/>
    <col min="15617" max="15617" width="57.85546875" style="83" customWidth="1"/>
    <col min="15618" max="15625" width="0" style="83" hidden="1" customWidth="1"/>
    <col min="15626" max="15628" width="10.42578125" style="83"/>
    <col min="15629" max="15629" width="11.7109375" style="83" customWidth="1"/>
    <col min="15630" max="15872" width="10.42578125" style="83"/>
    <col min="15873" max="15873" width="57.85546875" style="83" customWidth="1"/>
    <col min="15874" max="15881" width="0" style="83" hidden="1" customWidth="1"/>
    <col min="15882" max="15884" width="10.42578125" style="83"/>
    <col min="15885" max="15885" width="11.7109375" style="83" customWidth="1"/>
    <col min="15886" max="16128" width="10.42578125" style="83"/>
    <col min="16129" max="16129" width="57.85546875" style="83" customWidth="1"/>
    <col min="16130" max="16137" width="0" style="83" hidden="1" customWidth="1"/>
    <col min="16138" max="16140" width="10.42578125" style="83"/>
    <col min="16141" max="16141" width="11.7109375" style="83" customWidth="1"/>
    <col min="16142" max="16384" width="10.42578125" style="83"/>
  </cols>
  <sheetData>
    <row r="1" spans="1:73" s="80" customFormat="1" ht="15" customHeight="1">
      <c r="A1" s="1486" t="s">
        <v>564</v>
      </c>
      <c r="B1" s="1486"/>
      <c r="C1" s="1486"/>
      <c r="D1" s="1486"/>
      <c r="E1" s="1486"/>
      <c r="F1" s="1486"/>
      <c r="G1" s="1486"/>
      <c r="H1" s="1486"/>
      <c r="I1" s="1486"/>
      <c r="J1" s="1486"/>
      <c r="K1" s="1486"/>
      <c r="L1" s="1486"/>
      <c r="M1" s="1486"/>
      <c r="N1" s="1486"/>
      <c r="O1" s="1486"/>
      <c r="P1" s="1486"/>
      <c r="Q1" s="1486"/>
      <c r="R1" s="1486"/>
    </row>
    <row r="2" spans="1:73" s="80" customFormat="1" ht="15" customHeight="1">
      <c r="A2" s="1486" t="s">
        <v>565</v>
      </c>
      <c r="B2" s="1486"/>
      <c r="C2" s="1486"/>
      <c r="D2" s="1486"/>
      <c r="E2" s="1486"/>
      <c r="F2" s="1486"/>
      <c r="G2" s="1486"/>
      <c r="H2" s="1486"/>
      <c r="I2" s="1486"/>
      <c r="J2" s="1486"/>
      <c r="K2" s="1486"/>
      <c r="L2" s="1486"/>
      <c r="M2" s="1486"/>
      <c r="N2" s="1486"/>
      <c r="O2" s="1486"/>
      <c r="P2" s="1486"/>
      <c r="Q2" s="1486"/>
      <c r="R2" s="1486"/>
    </row>
    <row r="3" spans="1:73" s="80" customFormat="1" ht="13.15" customHeight="1" thickBot="1">
      <c r="A3" s="1487" t="s">
        <v>961</v>
      </c>
      <c r="B3" s="1487"/>
      <c r="C3" s="1487"/>
      <c r="D3" s="1487"/>
      <c r="E3" s="1487"/>
      <c r="F3" s="1487"/>
      <c r="G3" s="1487"/>
      <c r="H3" s="1487"/>
      <c r="I3" s="1487"/>
      <c r="J3" s="1487"/>
      <c r="K3" s="1487"/>
      <c r="L3" s="1487"/>
      <c r="M3" s="1487"/>
      <c r="N3" s="1487"/>
      <c r="O3" s="1487"/>
      <c r="P3" s="1487"/>
      <c r="Q3" s="1487"/>
      <c r="R3" s="1487"/>
    </row>
    <row r="4" spans="1:73" s="81" customFormat="1">
      <c r="A4" s="725" t="s">
        <v>566</v>
      </c>
      <c r="B4" s="726">
        <v>2007</v>
      </c>
      <c r="C4" s="726">
        <v>2008</v>
      </c>
      <c r="D4" s="726">
        <v>2009</v>
      </c>
      <c r="E4" s="726">
        <v>2010</v>
      </c>
      <c r="F4" s="726">
        <v>2011</v>
      </c>
      <c r="G4" s="726">
        <v>2012</v>
      </c>
      <c r="H4" s="726">
        <v>2013</v>
      </c>
      <c r="I4" s="726">
        <v>2014</v>
      </c>
      <c r="J4" s="726">
        <v>2015</v>
      </c>
      <c r="K4" s="726">
        <v>2016</v>
      </c>
      <c r="L4" s="726">
        <v>2017</v>
      </c>
      <c r="M4" s="726">
        <v>2018</v>
      </c>
      <c r="N4" s="753">
        <v>2019</v>
      </c>
      <c r="O4" s="726">
        <v>2020</v>
      </c>
      <c r="P4" s="726">
        <v>2021</v>
      </c>
      <c r="Q4" s="726">
        <v>2022</v>
      </c>
      <c r="R4" s="727">
        <v>2023</v>
      </c>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row>
    <row r="5" spans="1:73">
      <c r="A5" s="728" t="s">
        <v>567</v>
      </c>
      <c r="B5" s="729"/>
      <c r="C5" s="729"/>
      <c r="D5" s="729"/>
      <c r="E5" s="729"/>
      <c r="F5" s="453"/>
      <c r="G5" s="729"/>
      <c r="H5" s="729"/>
      <c r="I5" s="730"/>
      <c r="J5" s="730"/>
      <c r="K5" s="730"/>
      <c r="L5" s="730"/>
      <c r="M5" s="731"/>
      <c r="N5" s="754"/>
      <c r="O5" s="730"/>
      <c r="P5" s="730"/>
      <c r="Q5" s="730"/>
      <c r="R5" s="82"/>
    </row>
    <row r="6" spans="1:73" ht="15.75">
      <c r="A6" s="536" t="s">
        <v>568</v>
      </c>
      <c r="B6" s="729">
        <v>394368</v>
      </c>
      <c r="C6" s="729">
        <v>401392</v>
      </c>
      <c r="D6" s="729">
        <v>352051</v>
      </c>
      <c r="E6" s="729">
        <v>368939</v>
      </c>
      <c r="F6" s="729">
        <v>398667</v>
      </c>
      <c r="G6" s="729">
        <v>415026</v>
      </c>
      <c r="H6" s="729">
        <v>433654</v>
      </c>
      <c r="I6" s="731">
        <v>455017</v>
      </c>
      <c r="J6" s="731">
        <v>503889</v>
      </c>
      <c r="K6" s="731">
        <v>530270</v>
      </c>
      <c r="L6" s="731">
        <v>594107</v>
      </c>
      <c r="M6" s="731">
        <v>638847</v>
      </c>
      <c r="N6" s="755">
        <v>673233</v>
      </c>
      <c r="O6" s="731">
        <v>738112</v>
      </c>
      <c r="P6" s="731">
        <v>943928</v>
      </c>
      <c r="Q6" s="731">
        <v>787795</v>
      </c>
      <c r="R6" s="134">
        <v>737018</v>
      </c>
    </row>
    <row r="7" spans="1:73" ht="15.75">
      <c r="A7" s="536" t="s">
        <v>569</v>
      </c>
      <c r="B7" s="729">
        <v>298796</v>
      </c>
      <c r="C7" s="729">
        <v>302253</v>
      </c>
      <c r="D7" s="729">
        <v>266939</v>
      </c>
      <c r="E7" s="729">
        <v>280649</v>
      </c>
      <c r="F7" s="729">
        <v>301826</v>
      </c>
      <c r="G7" s="729">
        <v>311627</v>
      </c>
      <c r="H7" s="729">
        <v>321055</v>
      </c>
      <c r="I7" s="731">
        <v>336275</v>
      </c>
      <c r="J7" s="731">
        <v>369877</v>
      </c>
      <c r="K7" s="731">
        <v>391837</v>
      </c>
      <c r="L7" s="731">
        <v>435384</v>
      </c>
      <c r="M7" s="731">
        <v>468926</v>
      </c>
      <c r="N7" s="755">
        <v>494513</v>
      </c>
      <c r="O7" s="731">
        <v>553505</v>
      </c>
      <c r="P7" s="731">
        <v>732007</v>
      </c>
      <c r="Q7" s="731">
        <v>570077</v>
      </c>
      <c r="R7" s="134">
        <v>537182</v>
      </c>
    </row>
    <row r="8" spans="1:73">
      <c r="A8" s="537"/>
      <c r="B8" s="729"/>
      <c r="C8" s="729"/>
      <c r="D8" s="729"/>
      <c r="E8" s="729"/>
      <c r="F8" s="729"/>
      <c r="G8" s="729"/>
      <c r="H8" s="729"/>
      <c r="I8" s="731"/>
      <c r="J8" s="731"/>
      <c r="K8" s="731"/>
      <c r="L8" s="731"/>
      <c r="M8" s="731"/>
      <c r="N8" s="755"/>
      <c r="O8" s="731"/>
      <c r="P8" s="731"/>
      <c r="Q8" s="730"/>
      <c r="R8" s="134"/>
    </row>
    <row r="9" spans="1:73">
      <c r="A9" s="728" t="s">
        <v>570</v>
      </c>
      <c r="B9" s="729"/>
      <c r="C9" s="729"/>
      <c r="D9" s="729"/>
      <c r="E9" s="729"/>
      <c r="F9" s="729"/>
      <c r="G9" s="729"/>
      <c r="H9" s="729"/>
      <c r="I9" s="731"/>
      <c r="J9" s="731"/>
      <c r="K9" s="731"/>
      <c r="L9" s="731"/>
      <c r="M9" s="731"/>
      <c r="N9" s="755"/>
      <c r="O9" s="731"/>
      <c r="P9" s="731"/>
      <c r="Q9" s="730"/>
      <c r="R9" s="134"/>
    </row>
    <row r="10" spans="1:73">
      <c r="A10" s="536" t="s">
        <v>571</v>
      </c>
      <c r="B10" s="729">
        <v>194327</v>
      </c>
      <c r="C10" s="729">
        <v>274250</v>
      </c>
      <c r="D10" s="729">
        <v>241637</v>
      </c>
      <c r="E10" s="729">
        <v>221090</v>
      </c>
      <c r="F10" s="729">
        <v>237586</v>
      </c>
      <c r="G10" s="729">
        <v>243459</v>
      </c>
      <c r="H10" s="729">
        <v>259681</v>
      </c>
      <c r="I10" s="731">
        <v>279282</v>
      </c>
      <c r="J10" s="731">
        <v>282091</v>
      </c>
      <c r="K10" s="731">
        <v>309188</v>
      </c>
      <c r="L10" s="731">
        <v>327314</v>
      </c>
      <c r="M10" s="731">
        <v>367382</v>
      </c>
      <c r="N10" s="755">
        <v>396836</v>
      </c>
      <c r="O10" s="731">
        <v>400298</v>
      </c>
      <c r="P10" s="731">
        <v>434810</v>
      </c>
      <c r="Q10" s="731">
        <v>453588</v>
      </c>
      <c r="R10" s="134">
        <v>414043</v>
      </c>
    </row>
    <row r="11" spans="1:73">
      <c r="A11" s="536" t="s">
        <v>572</v>
      </c>
      <c r="B11" s="729">
        <v>129200</v>
      </c>
      <c r="C11" s="729">
        <v>156093</v>
      </c>
      <c r="D11" s="729">
        <v>189687</v>
      </c>
      <c r="E11" s="729">
        <v>151027</v>
      </c>
      <c r="F11" s="729">
        <v>141908</v>
      </c>
      <c r="G11" s="729">
        <v>139832</v>
      </c>
      <c r="H11" s="729">
        <v>145731</v>
      </c>
      <c r="I11" s="731">
        <v>150587</v>
      </c>
      <c r="J11" s="731">
        <v>156929</v>
      </c>
      <c r="K11" s="731">
        <v>170469</v>
      </c>
      <c r="L11" s="731">
        <v>187693</v>
      </c>
      <c r="M11" s="731">
        <v>273808</v>
      </c>
      <c r="N11" s="755">
        <v>212288</v>
      </c>
      <c r="O11" s="731">
        <v>247593</v>
      </c>
      <c r="P11" s="731">
        <v>236282</v>
      </c>
      <c r="Q11" s="731">
        <v>238504</v>
      </c>
      <c r="R11" s="134">
        <v>298282</v>
      </c>
    </row>
    <row r="12" spans="1:73">
      <c r="A12" s="536"/>
      <c r="B12" s="729"/>
      <c r="C12" s="729"/>
      <c r="D12" s="729"/>
      <c r="E12" s="729"/>
      <c r="F12" s="729"/>
      <c r="G12" s="729"/>
      <c r="H12" s="729"/>
      <c r="I12" s="731"/>
      <c r="J12" s="731"/>
      <c r="K12" s="731"/>
      <c r="L12" s="731"/>
      <c r="M12" s="731"/>
      <c r="N12" s="755"/>
      <c r="O12" s="730"/>
      <c r="P12" s="731"/>
      <c r="Q12" s="730"/>
      <c r="R12" s="134"/>
    </row>
    <row r="13" spans="1:73" s="80" customFormat="1">
      <c r="A13" s="728" t="s">
        <v>573</v>
      </c>
      <c r="B13" s="732">
        <v>455802</v>
      </c>
      <c r="C13" s="732">
        <v>415896</v>
      </c>
      <c r="D13" s="732">
        <v>372830</v>
      </c>
      <c r="E13" s="732">
        <v>367027</v>
      </c>
      <c r="F13" s="732">
        <v>389084</v>
      </c>
      <c r="G13" s="732">
        <v>420621</v>
      </c>
      <c r="H13" s="732">
        <v>441615</v>
      </c>
      <c r="I13" s="733">
        <v>458162</v>
      </c>
      <c r="J13" s="733">
        <v>500368</v>
      </c>
      <c r="K13" s="733">
        <v>536830</v>
      </c>
      <c r="L13" s="733">
        <v>596678</v>
      </c>
      <c r="M13" s="733">
        <v>613555</v>
      </c>
      <c r="N13" s="756">
        <v>711075</v>
      </c>
      <c r="O13" s="733">
        <v>667616</v>
      </c>
      <c r="P13" s="733">
        <v>700117</v>
      </c>
      <c r="Q13" s="733">
        <v>748746</v>
      </c>
      <c r="R13" s="135">
        <v>777171</v>
      </c>
    </row>
    <row r="14" spans="1:73" s="80" customFormat="1">
      <c r="A14" s="728" t="s">
        <v>574</v>
      </c>
      <c r="B14" s="732">
        <v>344617</v>
      </c>
      <c r="C14" s="732">
        <v>345067</v>
      </c>
      <c r="D14" s="732">
        <v>320246</v>
      </c>
      <c r="E14" s="732">
        <v>307001</v>
      </c>
      <c r="F14" s="732">
        <v>323072</v>
      </c>
      <c r="G14" s="732">
        <v>345649</v>
      </c>
      <c r="H14" s="732">
        <v>360958</v>
      </c>
      <c r="I14" s="733">
        <v>374870</v>
      </c>
      <c r="J14" s="733">
        <v>403750</v>
      </c>
      <c r="K14" s="733">
        <v>432454</v>
      </c>
      <c r="L14" s="733">
        <v>464806</v>
      </c>
      <c r="M14" s="733">
        <v>489918</v>
      </c>
      <c r="N14" s="756">
        <v>552449</v>
      </c>
      <c r="O14" s="733">
        <v>521700</v>
      </c>
      <c r="P14" s="733">
        <v>576452</v>
      </c>
      <c r="Q14" s="733">
        <v>560655</v>
      </c>
      <c r="R14" s="135">
        <v>593993</v>
      </c>
    </row>
    <row r="15" spans="1:73">
      <c r="A15" s="536"/>
      <c r="B15" s="729"/>
      <c r="C15" s="729"/>
      <c r="D15" s="729"/>
      <c r="E15" s="729"/>
      <c r="F15" s="729"/>
      <c r="G15" s="729"/>
      <c r="H15" s="729"/>
      <c r="I15" s="731"/>
      <c r="J15" s="731"/>
      <c r="K15" s="731"/>
      <c r="L15" s="731"/>
      <c r="M15" s="731"/>
      <c r="N15" s="754"/>
      <c r="O15" s="731"/>
      <c r="P15" s="731"/>
      <c r="Q15" s="730"/>
      <c r="R15" s="134"/>
    </row>
    <row r="16" spans="1:73" ht="15.75">
      <c r="A16" s="728" t="s">
        <v>575</v>
      </c>
      <c r="B16" s="729"/>
      <c r="C16" s="729"/>
      <c r="D16" s="729"/>
      <c r="E16" s="729"/>
      <c r="F16" s="729"/>
      <c r="G16" s="729"/>
      <c r="H16" s="729"/>
      <c r="I16" s="731"/>
      <c r="J16" s="731"/>
      <c r="K16" s="731"/>
      <c r="L16" s="731"/>
      <c r="M16" s="731"/>
      <c r="N16" s="755"/>
      <c r="O16" s="731"/>
      <c r="P16" s="731"/>
      <c r="Q16" s="730"/>
      <c r="R16" s="134"/>
    </row>
    <row r="17" spans="1:18">
      <c r="A17" s="536" t="s">
        <v>576</v>
      </c>
      <c r="B17" s="729">
        <v>98564</v>
      </c>
      <c r="C17" s="729">
        <v>120173</v>
      </c>
      <c r="D17" s="729">
        <v>102607</v>
      </c>
      <c r="E17" s="729">
        <v>93238</v>
      </c>
      <c r="F17" s="729">
        <v>103233</v>
      </c>
      <c r="G17" s="729">
        <v>110000</v>
      </c>
      <c r="H17" s="729">
        <v>116420</v>
      </c>
      <c r="I17" s="731">
        <v>123086</v>
      </c>
      <c r="J17" s="731">
        <v>126359</v>
      </c>
      <c r="K17" s="731">
        <v>142300</v>
      </c>
      <c r="L17" s="731">
        <v>153195</v>
      </c>
      <c r="M17" s="731">
        <v>179179</v>
      </c>
      <c r="N17" s="755">
        <v>199223</v>
      </c>
      <c r="O17" s="731">
        <v>194405</v>
      </c>
      <c r="P17" s="731">
        <v>237992</v>
      </c>
      <c r="Q17" s="731">
        <v>275856</v>
      </c>
      <c r="R17" s="134">
        <v>224905</v>
      </c>
    </row>
    <row r="18" spans="1:18">
      <c r="A18" s="536"/>
      <c r="B18" s="729"/>
      <c r="C18" s="729"/>
      <c r="D18" s="729"/>
      <c r="E18" s="729"/>
      <c r="F18" s="729"/>
      <c r="G18" s="729"/>
      <c r="H18" s="729"/>
      <c r="I18" s="731"/>
      <c r="J18" s="731"/>
      <c r="K18" s="731"/>
      <c r="L18" s="731"/>
      <c r="M18" s="731"/>
      <c r="N18" s="755"/>
      <c r="O18" s="731"/>
      <c r="P18" s="731"/>
      <c r="Q18" s="730"/>
      <c r="R18" s="134"/>
    </row>
    <row r="19" spans="1:18">
      <c r="A19" s="536" t="s">
        <v>577</v>
      </c>
      <c r="B19" s="729">
        <v>44108</v>
      </c>
      <c r="C19" s="729">
        <v>81387</v>
      </c>
      <c r="D19" s="729">
        <v>69920</v>
      </c>
      <c r="E19" s="729">
        <v>64086</v>
      </c>
      <c r="F19" s="729">
        <v>66796</v>
      </c>
      <c r="G19" s="729">
        <v>64057</v>
      </c>
      <c r="H19" s="729">
        <v>67952</v>
      </c>
      <c r="I19" s="731">
        <v>73914</v>
      </c>
      <c r="J19" s="731">
        <v>72594</v>
      </c>
      <c r="K19" s="731">
        <v>74796</v>
      </c>
      <c r="L19" s="731">
        <v>79276</v>
      </c>
      <c r="M19" s="731">
        <v>83606</v>
      </c>
      <c r="N19" s="755">
        <v>86705</v>
      </c>
      <c r="O19" s="731">
        <v>90779</v>
      </c>
      <c r="P19" s="731">
        <v>89642</v>
      </c>
      <c r="Q19" s="731">
        <v>77621</v>
      </c>
      <c r="R19" s="134">
        <v>81928</v>
      </c>
    </row>
    <row r="20" spans="1:18">
      <c r="A20" s="536" t="s">
        <v>578</v>
      </c>
      <c r="B20" s="729">
        <v>7392</v>
      </c>
      <c r="C20" s="729">
        <v>8344</v>
      </c>
      <c r="D20" s="729">
        <v>7993</v>
      </c>
      <c r="E20" s="729">
        <v>7006</v>
      </c>
      <c r="F20" s="729">
        <v>7632</v>
      </c>
      <c r="G20" s="729">
        <v>8704</v>
      </c>
      <c r="H20" s="729">
        <v>8749</v>
      </c>
      <c r="I20" s="731">
        <v>9555</v>
      </c>
      <c r="J20" s="731">
        <v>9707</v>
      </c>
      <c r="K20" s="731">
        <v>10311</v>
      </c>
      <c r="L20" s="731">
        <v>10238</v>
      </c>
      <c r="M20" s="731">
        <v>11023</v>
      </c>
      <c r="N20" s="755">
        <v>11846</v>
      </c>
      <c r="O20" s="731">
        <v>10544</v>
      </c>
      <c r="P20" s="731">
        <v>10180</v>
      </c>
      <c r="Q20" s="731">
        <v>9120</v>
      </c>
      <c r="R20" s="134">
        <v>9489</v>
      </c>
    </row>
    <row r="21" spans="1:18" s="80" customFormat="1">
      <c r="A21" s="734" t="s">
        <v>579</v>
      </c>
      <c r="B21" s="732">
        <v>150064</v>
      </c>
      <c r="C21" s="732">
        <v>209904</v>
      </c>
      <c r="D21" s="732">
        <v>180520</v>
      </c>
      <c r="E21" s="732">
        <v>164330</v>
      </c>
      <c r="F21" s="732">
        <v>177661</v>
      </c>
      <c r="G21" s="732">
        <v>182761</v>
      </c>
      <c r="H21" s="732">
        <v>193121</v>
      </c>
      <c r="I21" s="733">
        <v>206555</v>
      </c>
      <c r="J21" s="733">
        <v>208660</v>
      </c>
      <c r="K21" s="733">
        <v>227407</v>
      </c>
      <c r="L21" s="733">
        <v>242709</v>
      </c>
      <c r="M21" s="733">
        <v>273808</v>
      </c>
      <c r="N21" s="756">
        <v>297774</v>
      </c>
      <c r="O21" s="733">
        <v>295728</v>
      </c>
      <c r="P21" s="733">
        <v>337814</v>
      </c>
      <c r="Q21" s="733">
        <v>362597</v>
      </c>
      <c r="R21" s="135">
        <v>316322</v>
      </c>
    </row>
    <row r="22" spans="1:18">
      <c r="A22" s="537"/>
      <c r="B22" s="729"/>
      <c r="C22" s="729"/>
      <c r="D22" s="729"/>
      <c r="E22" s="729"/>
      <c r="F22" s="729"/>
      <c r="G22" s="729"/>
      <c r="H22" s="729"/>
      <c r="I22" s="731"/>
      <c r="J22" s="731"/>
      <c r="K22" s="731"/>
      <c r="L22" s="731"/>
      <c r="M22" s="731"/>
      <c r="N22" s="755"/>
      <c r="O22" s="731"/>
      <c r="P22" s="731"/>
      <c r="Q22" s="730"/>
      <c r="R22" s="134"/>
    </row>
    <row r="23" spans="1:18" ht="15.75">
      <c r="A23" s="728" t="s">
        <v>580</v>
      </c>
      <c r="B23" s="729"/>
      <c r="C23" s="729"/>
      <c r="D23" s="729"/>
      <c r="E23" s="729"/>
      <c r="F23" s="729"/>
      <c r="G23" s="729"/>
      <c r="H23" s="729"/>
      <c r="I23" s="731"/>
      <c r="J23" s="731"/>
      <c r="K23" s="731"/>
      <c r="L23" s="731"/>
      <c r="M23" s="731"/>
      <c r="N23" s="755"/>
      <c r="O23" s="731"/>
      <c r="P23" s="731"/>
      <c r="Q23" s="730"/>
      <c r="R23" s="134"/>
    </row>
    <row r="24" spans="1:18" ht="15.75">
      <c r="A24" s="536" t="s">
        <v>581</v>
      </c>
      <c r="B24" s="729">
        <v>40786</v>
      </c>
      <c r="C24" s="729">
        <v>42388</v>
      </c>
      <c r="D24" s="729">
        <v>43953</v>
      </c>
      <c r="E24" s="729">
        <v>48214</v>
      </c>
      <c r="F24" s="729">
        <v>49000</v>
      </c>
      <c r="G24" s="729">
        <v>63636</v>
      </c>
      <c r="H24" s="729">
        <v>74280</v>
      </c>
      <c r="I24" s="731">
        <v>67865</v>
      </c>
      <c r="J24" s="731">
        <v>63981</v>
      </c>
      <c r="K24" s="731">
        <v>72744</v>
      </c>
      <c r="L24" s="731">
        <v>79557</v>
      </c>
      <c r="M24" s="731">
        <v>85563</v>
      </c>
      <c r="N24" s="755">
        <v>80526</v>
      </c>
      <c r="O24" s="731">
        <v>76184</v>
      </c>
      <c r="P24" s="731">
        <v>83716</v>
      </c>
      <c r="Q24" s="731">
        <v>92847</v>
      </c>
      <c r="R24" s="134">
        <v>96913</v>
      </c>
    </row>
    <row r="25" spans="1:18" ht="15.75">
      <c r="A25" s="536" t="s">
        <v>582</v>
      </c>
      <c r="B25" s="729">
        <v>40798</v>
      </c>
      <c r="C25" s="729">
        <v>42395</v>
      </c>
      <c r="D25" s="729">
        <v>43868</v>
      </c>
      <c r="E25" s="729">
        <v>48275</v>
      </c>
      <c r="F25" s="729">
        <v>49037</v>
      </c>
      <c r="G25" s="729">
        <v>63642</v>
      </c>
      <c r="H25" s="729">
        <v>74283</v>
      </c>
      <c r="I25" s="731">
        <v>67869</v>
      </c>
      <c r="J25" s="731">
        <v>64010</v>
      </c>
      <c r="K25" s="731">
        <v>72708</v>
      </c>
      <c r="L25" s="731">
        <v>79580</v>
      </c>
      <c r="M25" s="731">
        <v>85571</v>
      </c>
      <c r="N25" s="755">
        <v>80545</v>
      </c>
      <c r="O25" s="731">
        <v>76184</v>
      </c>
      <c r="P25" s="731">
        <v>83717</v>
      </c>
      <c r="Q25" s="731">
        <v>92848</v>
      </c>
      <c r="R25" s="134">
        <v>96913</v>
      </c>
    </row>
    <row r="26" spans="1:18" hidden="1">
      <c r="A26" s="536" t="s">
        <v>583</v>
      </c>
      <c r="B26" s="729"/>
      <c r="C26" s="729"/>
      <c r="D26" s="729"/>
      <c r="E26" s="729"/>
      <c r="F26" s="729"/>
      <c r="G26" s="729"/>
      <c r="H26" s="729"/>
      <c r="I26" s="731"/>
      <c r="J26" s="731"/>
      <c r="K26" s="731"/>
      <c r="L26" s="731"/>
      <c r="M26" s="731"/>
      <c r="N26" s="755">
        <v>0</v>
      </c>
      <c r="O26" s="731"/>
      <c r="P26" s="731"/>
      <c r="Q26" s="731">
        <v>74662</v>
      </c>
      <c r="R26" s="134"/>
    </row>
    <row r="27" spans="1:18">
      <c r="A27" s="536" t="s">
        <v>584</v>
      </c>
      <c r="B27" s="729">
        <v>47336</v>
      </c>
      <c r="C27" s="729">
        <v>42159</v>
      </c>
      <c r="D27" s="729">
        <v>42282</v>
      </c>
      <c r="E27" s="729">
        <v>46734</v>
      </c>
      <c r="F27" s="729">
        <v>44873</v>
      </c>
      <c r="G27" s="729">
        <v>59871</v>
      </c>
      <c r="H27" s="729">
        <v>63709</v>
      </c>
      <c r="I27" s="731">
        <v>56166</v>
      </c>
      <c r="J27" s="731">
        <v>58284</v>
      </c>
      <c r="K27" s="731">
        <v>62604</v>
      </c>
      <c r="L27" s="731">
        <v>84727</v>
      </c>
      <c r="M27" s="731">
        <v>90192</v>
      </c>
      <c r="N27" s="755">
        <v>72270</v>
      </c>
      <c r="O27" s="731">
        <v>71575</v>
      </c>
      <c r="P27" s="731">
        <v>65063</v>
      </c>
      <c r="Q27" s="731">
        <v>74662</v>
      </c>
      <c r="R27" s="134">
        <v>93328</v>
      </c>
    </row>
    <row r="28" spans="1:18">
      <c r="A28" s="728" t="s">
        <v>585</v>
      </c>
      <c r="B28" s="729"/>
      <c r="C28" s="729"/>
      <c r="D28" s="729"/>
      <c r="E28" s="729"/>
      <c r="F28" s="729"/>
      <c r="G28" s="729"/>
      <c r="H28" s="729"/>
      <c r="I28" s="731"/>
      <c r="J28" s="731"/>
      <c r="K28" s="731"/>
      <c r="L28" s="731"/>
      <c r="M28" s="731"/>
      <c r="N28" s="755"/>
      <c r="O28" s="731"/>
      <c r="P28" s="731"/>
      <c r="Q28" s="731"/>
      <c r="R28" s="134"/>
    </row>
    <row r="29" spans="1:18">
      <c r="A29" s="536" t="s">
        <v>586</v>
      </c>
      <c r="B29" s="729">
        <v>49241</v>
      </c>
      <c r="C29" s="729">
        <v>68470</v>
      </c>
      <c r="D29" s="729">
        <v>65322</v>
      </c>
      <c r="E29" s="729">
        <v>61499</v>
      </c>
      <c r="F29" s="729">
        <v>65771</v>
      </c>
      <c r="G29" s="729">
        <v>76646</v>
      </c>
      <c r="H29" s="729">
        <v>93174</v>
      </c>
      <c r="I29" s="731">
        <v>107823</v>
      </c>
      <c r="J29" s="731">
        <v>88486</v>
      </c>
      <c r="K29" s="731">
        <v>87447</v>
      </c>
      <c r="L29" s="731">
        <v>92138</v>
      </c>
      <c r="M29" s="731">
        <v>96091</v>
      </c>
      <c r="N29" s="755">
        <v>98234</v>
      </c>
      <c r="O29" s="731">
        <v>97636</v>
      </c>
      <c r="P29" s="731">
        <v>108345</v>
      </c>
      <c r="Q29" s="731">
        <v>114223</v>
      </c>
      <c r="R29" s="134">
        <v>127056</v>
      </c>
    </row>
    <row r="30" spans="1:18">
      <c r="A30" s="536" t="s">
        <v>587</v>
      </c>
      <c r="B30" s="729">
        <v>55888</v>
      </c>
      <c r="C30" s="729">
        <v>65222</v>
      </c>
      <c r="D30" s="729">
        <v>63483</v>
      </c>
      <c r="E30" s="729">
        <v>58510</v>
      </c>
      <c r="F30" s="729">
        <v>58341</v>
      </c>
      <c r="G30" s="729">
        <v>72346</v>
      </c>
      <c r="H30" s="729">
        <v>76731</v>
      </c>
      <c r="I30" s="731">
        <v>93711</v>
      </c>
      <c r="J30" s="731">
        <v>80593</v>
      </c>
      <c r="K30" s="731">
        <v>77105</v>
      </c>
      <c r="L30" s="731">
        <v>95613</v>
      </c>
      <c r="M30" s="731">
        <v>97296</v>
      </c>
      <c r="N30" s="755">
        <v>87817</v>
      </c>
      <c r="O30" s="731">
        <v>81171</v>
      </c>
      <c r="P30" s="731">
        <v>94033</v>
      </c>
      <c r="Q30" s="731">
        <v>92099</v>
      </c>
      <c r="R30" s="134">
        <v>118372</v>
      </c>
    </row>
    <row r="31" spans="1:18" hidden="1">
      <c r="A31" s="536" t="s">
        <v>588</v>
      </c>
      <c r="B31" s="729"/>
      <c r="C31" s="729"/>
      <c r="D31" s="729"/>
      <c r="E31" s="729"/>
      <c r="F31" s="729"/>
      <c r="G31" s="729"/>
      <c r="H31" s="729"/>
      <c r="I31" s="731"/>
      <c r="J31" s="731"/>
      <c r="K31" s="731"/>
      <c r="L31" s="731"/>
      <c r="M31" s="731"/>
      <c r="N31" s="755">
        <v>0</v>
      </c>
      <c r="O31" s="731"/>
      <c r="P31" s="731"/>
      <c r="Q31" s="731">
        <v>8758</v>
      </c>
      <c r="R31" s="134"/>
    </row>
    <row r="32" spans="1:18" hidden="1">
      <c r="A32" s="536" t="s">
        <v>589</v>
      </c>
      <c r="B32" s="735">
        <v>4</v>
      </c>
      <c r="C32" s="736">
        <v>1</v>
      </c>
      <c r="D32" s="736" t="s">
        <v>57</v>
      </c>
      <c r="E32" s="736"/>
      <c r="F32" s="737"/>
      <c r="G32" s="737"/>
      <c r="H32" s="737"/>
      <c r="I32" s="731"/>
      <c r="J32" s="731"/>
      <c r="K32" s="731"/>
      <c r="L32" s="731"/>
      <c r="M32" s="731"/>
      <c r="N32" s="755">
        <v>0</v>
      </c>
      <c r="O32" s="731"/>
      <c r="P32" s="731"/>
      <c r="Q32" s="731">
        <v>107169</v>
      </c>
      <c r="R32" s="134"/>
    </row>
    <row r="33" spans="1:18" hidden="1">
      <c r="A33" s="536" t="s">
        <v>590</v>
      </c>
      <c r="B33" s="729">
        <v>13</v>
      </c>
      <c r="C33" s="729">
        <v>3</v>
      </c>
      <c r="D33" s="729">
        <v>4</v>
      </c>
      <c r="E33" s="729"/>
      <c r="F33" s="729"/>
      <c r="G33" s="729"/>
      <c r="H33" s="729"/>
      <c r="I33" s="731"/>
      <c r="J33" s="731"/>
      <c r="K33" s="731"/>
      <c r="L33" s="731"/>
      <c r="M33" s="731"/>
      <c r="N33" s="755">
        <v>0</v>
      </c>
      <c r="O33" s="731"/>
      <c r="P33" s="731"/>
      <c r="Q33" s="731">
        <v>229886</v>
      </c>
      <c r="R33" s="134"/>
    </row>
    <row r="34" spans="1:18" s="80" customFormat="1">
      <c r="A34" s="728" t="s">
        <v>591</v>
      </c>
      <c r="B34" s="732">
        <v>9646</v>
      </c>
      <c r="C34" s="732">
        <v>9140</v>
      </c>
      <c r="D34" s="732">
        <v>8633</v>
      </c>
      <c r="E34" s="732">
        <v>7629</v>
      </c>
      <c r="F34" s="732">
        <v>7647</v>
      </c>
      <c r="G34" s="732">
        <v>7999</v>
      </c>
      <c r="H34" s="732">
        <v>7721</v>
      </c>
      <c r="I34" s="733">
        <v>7927</v>
      </c>
      <c r="J34" s="733">
        <v>8241</v>
      </c>
      <c r="K34" s="733">
        <v>8167</v>
      </c>
      <c r="L34" s="733">
        <v>8113</v>
      </c>
      <c r="M34" s="733">
        <v>8089</v>
      </c>
      <c r="N34" s="756">
        <v>9127</v>
      </c>
      <c r="O34" s="733">
        <v>8061</v>
      </c>
      <c r="P34" s="733">
        <v>8703</v>
      </c>
      <c r="Q34" s="733">
        <v>8758</v>
      </c>
      <c r="R34" s="135">
        <v>10336</v>
      </c>
    </row>
    <row r="35" spans="1:18" s="80" customFormat="1">
      <c r="A35" s="728" t="s">
        <v>592</v>
      </c>
      <c r="B35" s="732">
        <v>76866</v>
      </c>
      <c r="C35" s="732">
        <v>96415</v>
      </c>
      <c r="D35" s="732">
        <v>90493</v>
      </c>
      <c r="E35" s="732">
        <v>80927</v>
      </c>
      <c r="F35" s="732">
        <v>86159</v>
      </c>
      <c r="G35" s="732">
        <v>86935</v>
      </c>
      <c r="H35" s="732">
        <v>85004</v>
      </c>
      <c r="I35" s="733">
        <v>71685</v>
      </c>
      <c r="J35" s="733">
        <v>75461</v>
      </c>
      <c r="K35" s="733">
        <v>76943</v>
      </c>
      <c r="L35" s="733">
        <v>83394</v>
      </c>
      <c r="M35" s="733">
        <v>84939</v>
      </c>
      <c r="N35" s="756">
        <v>115673</v>
      </c>
      <c r="O35" s="733">
        <v>122037</v>
      </c>
      <c r="P35" s="733">
        <v>119309</v>
      </c>
      <c r="Q35" s="733">
        <v>107169</v>
      </c>
      <c r="R35" s="135">
        <v>113364</v>
      </c>
    </row>
    <row r="36" spans="1:18" s="80" customFormat="1">
      <c r="A36" s="728" t="s">
        <v>593</v>
      </c>
      <c r="B36" s="732">
        <v>172422</v>
      </c>
      <c r="C36" s="732">
        <v>220333</v>
      </c>
      <c r="D36" s="732">
        <v>181702</v>
      </c>
      <c r="E36" s="732">
        <v>169085</v>
      </c>
      <c r="F36" s="732">
        <v>166035</v>
      </c>
      <c r="G36" s="732">
        <v>172122</v>
      </c>
      <c r="H36" s="732">
        <v>183030</v>
      </c>
      <c r="I36" s="733">
        <v>192609</v>
      </c>
      <c r="J36" s="733">
        <v>198349</v>
      </c>
      <c r="K36" s="733">
        <v>215764</v>
      </c>
      <c r="L36" s="733">
        <v>215944</v>
      </c>
      <c r="M36" s="733">
        <v>232910</v>
      </c>
      <c r="N36" s="756">
        <v>255609</v>
      </c>
      <c r="O36" s="733">
        <v>256941</v>
      </c>
      <c r="P36" s="733">
        <v>223745</v>
      </c>
      <c r="Q36" s="733">
        <v>229886</v>
      </c>
      <c r="R36" s="135">
        <v>257350</v>
      </c>
    </row>
    <row r="37" spans="1:18">
      <c r="A37" s="536"/>
      <c r="B37" s="729"/>
      <c r="C37" s="729"/>
      <c r="D37" s="729"/>
      <c r="E37" s="729"/>
      <c r="F37" s="729"/>
      <c r="G37" s="729"/>
      <c r="H37" s="729"/>
      <c r="I37" s="731"/>
      <c r="J37" s="731"/>
      <c r="K37" s="731"/>
      <c r="L37" s="731"/>
      <c r="M37" s="731"/>
      <c r="N37" s="755"/>
      <c r="O37" s="731"/>
      <c r="P37" s="731"/>
      <c r="Q37" s="730"/>
      <c r="R37" s="134"/>
    </row>
    <row r="38" spans="1:18">
      <c r="A38" s="734" t="s">
        <v>594</v>
      </c>
      <c r="B38" s="729">
        <v>1380150</v>
      </c>
      <c r="C38" s="729">
        <v>1497131</v>
      </c>
      <c r="D38" s="729">
        <v>1547168</v>
      </c>
      <c r="E38" s="729">
        <v>1614121</v>
      </c>
      <c r="F38" s="729">
        <v>1719247</v>
      </c>
      <c r="G38" s="729">
        <v>1838007</v>
      </c>
      <c r="H38" s="729">
        <v>1903849</v>
      </c>
      <c r="I38" s="731">
        <v>2013462</v>
      </c>
      <c r="J38" s="731">
        <v>2074702</v>
      </c>
      <c r="K38" s="731">
        <v>2138546</v>
      </c>
      <c r="L38" s="731">
        <v>2202390</v>
      </c>
      <c r="M38" s="731">
        <v>2415550</v>
      </c>
      <c r="N38" s="755">
        <v>2519866</v>
      </c>
      <c r="O38" s="731">
        <v>2664627</v>
      </c>
      <c r="P38" s="731">
        <v>2838435</v>
      </c>
      <c r="Q38" s="731">
        <v>3022382</v>
      </c>
      <c r="R38" s="134">
        <v>3151009</v>
      </c>
    </row>
    <row r="39" spans="1:18">
      <c r="A39" s="536"/>
      <c r="B39" s="738"/>
      <c r="C39" s="738"/>
      <c r="D39" s="738"/>
      <c r="E39" s="738"/>
      <c r="F39" s="738"/>
      <c r="G39" s="738"/>
      <c r="H39" s="738"/>
      <c r="I39" s="730"/>
      <c r="J39" s="730"/>
      <c r="K39" s="730"/>
      <c r="L39" s="730"/>
      <c r="M39" s="730"/>
      <c r="N39" s="754"/>
      <c r="O39" s="730"/>
      <c r="P39" s="730"/>
      <c r="Q39" s="730"/>
      <c r="R39" s="82"/>
    </row>
    <row r="40" spans="1:18" s="80" customFormat="1">
      <c r="A40" s="728" t="s">
        <v>595</v>
      </c>
      <c r="B40" s="739"/>
      <c r="C40" s="739"/>
      <c r="D40" s="739"/>
      <c r="E40" s="739"/>
      <c r="F40" s="739"/>
      <c r="G40" s="739"/>
      <c r="H40" s="739"/>
      <c r="I40" s="740"/>
      <c r="J40" s="740"/>
      <c r="K40" s="740"/>
      <c r="L40" s="740"/>
      <c r="M40" s="740"/>
      <c r="N40" s="757"/>
      <c r="O40" s="740"/>
      <c r="P40" s="740"/>
      <c r="Q40" s="740"/>
      <c r="R40" s="84"/>
    </row>
    <row r="41" spans="1:18">
      <c r="A41" s="536" t="s">
        <v>596</v>
      </c>
      <c r="B41" s="738">
        <v>2.9</v>
      </c>
      <c r="C41" s="738">
        <v>3</v>
      </c>
      <c r="D41" s="741">
        <v>2.7</v>
      </c>
      <c r="E41" s="741">
        <v>3</v>
      </c>
      <c r="F41" s="741">
        <v>3.1</v>
      </c>
      <c r="G41" s="741">
        <v>3.2</v>
      </c>
      <c r="H41" s="741">
        <v>3.1</v>
      </c>
      <c r="I41" s="742">
        <v>3</v>
      </c>
      <c r="J41" s="742">
        <v>2.9</v>
      </c>
      <c r="K41" s="730">
        <v>3.1</v>
      </c>
      <c r="L41" s="730">
        <v>2.7</v>
      </c>
      <c r="M41" s="730">
        <v>3.4</v>
      </c>
      <c r="N41" s="754">
        <v>2.6</v>
      </c>
      <c r="O41" s="730">
        <v>3</v>
      </c>
      <c r="P41" s="730">
        <v>6.3</v>
      </c>
      <c r="Q41" s="730">
        <v>8.3000000000000007</v>
      </c>
      <c r="R41" s="82">
        <v>8.5</v>
      </c>
    </row>
    <row r="42" spans="1:18" s="86" customFormat="1" ht="48" customHeight="1">
      <c r="A42" s="743" t="s">
        <v>597</v>
      </c>
      <c r="B42" s="744">
        <v>15.1</v>
      </c>
      <c r="C42" s="744">
        <v>13.9</v>
      </c>
      <c r="D42" s="744">
        <v>13.5</v>
      </c>
      <c r="E42" s="744">
        <v>13</v>
      </c>
      <c r="F42" s="744">
        <v>12.6</v>
      </c>
      <c r="G42" s="744">
        <v>12</v>
      </c>
      <c r="H42" s="744">
        <v>11.7</v>
      </c>
      <c r="I42" s="745">
        <v>11.5</v>
      </c>
      <c r="J42" s="746">
        <v>11.5</v>
      </c>
      <c r="K42" s="746">
        <v>11.3</v>
      </c>
      <c r="L42" s="746">
        <v>10.9</v>
      </c>
      <c r="M42" s="746">
        <v>10.9</v>
      </c>
      <c r="N42" s="758">
        <v>10.7</v>
      </c>
      <c r="O42" s="746">
        <v>11.1</v>
      </c>
      <c r="P42" s="746">
        <v>12.5</v>
      </c>
      <c r="Q42" s="747">
        <v>15</v>
      </c>
      <c r="R42" s="637">
        <v>15.9</v>
      </c>
    </row>
    <row r="43" spans="1:18" ht="25.5">
      <c r="A43" s="748" t="s">
        <v>598</v>
      </c>
      <c r="B43" s="738">
        <v>13.4</v>
      </c>
      <c r="C43" s="738">
        <v>11.8</v>
      </c>
      <c r="D43" s="741">
        <v>11.2</v>
      </c>
      <c r="E43" s="741">
        <v>10.5</v>
      </c>
      <c r="F43" s="741">
        <v>10.5</v>
      </c>
      <c r="G43" s="741">
        <v>10.199999999999999</v>
      </c>
      <c r="H43" s="741">
        <v>10</v>
      </c>
      <c r="I43" s="730">
        <v>9.8000000000000007</v>
      </c>
      <c r="J43" s="730">
        <v>10.1</v>
      </c>
      <c r="K43" s="730">
        <v>9.8000000000000007</v>
      </c>
      <c r="L43" s="730">
        <v>9.5</v>
      </c>
      <c r="M43" s="730">
        <v>9.6</v>
      </c>
      <c r="N43" s="754">
        <v>9.3000000000000007</v>
      </c>
      <c r="O43" s="730">
        <v>9.5</v>
      </c>
      <c r="P43" s="730">
        <v>11.2</v>
      </c>
      <c r="Q43" s="730">
        <v>13.8</v>
      </c>
      <c r="R43" s="82">
        <v>14.6</v>
      </c>
    </row>
    <row r="44" spans="1:18" ht="13.5" thickBot="1">
      <c r="A44" s="749"/>
      <c r="B44" s="750"/>
      <c r="C44" s="750"/>
      <c r="D44" s="751"/>
      <c r="E44" s="751"/>
      <c r="F44" s="751"/>
      <c r="G44" s="751"/>
      <c r="H44" s="751"/>
      <c r="I44" s="573"/>
      <c r="J44" s="573"/>
      <c r="K44" s="573"/>
      <c r="L44" s="573"/>
      <c r="M44" s="573"/>
      <c r="N44" s="749"/>
      <c r="O44" s="573"/>
      <c r="P44" s="573"/>
      <c r="Q44" s="573"/>
      <c r="R44" s="752"/>
    </row>
    <row r="45" spans="1:18" s="86" customFormat="1">
      <c r="A45" s="724" t="s">
        <v>962</v>
      </c>
      <c r="B45" s="455"/>
      <c r="C45" s="455"/>
      <c r="D45" s="455"/>
      <c r="E45" s="456"/>
      <c r="F45" s="456"/>
      <c r="R45" s="85"/>
    </row>
    <row r="46" spans="1:18" s="87" customFormat="1" ht="76.5" customHeight="1">
      <c r="A46" s="1483" t="s">
        <v>963</v>
      </c>
      <c r="B46" s="1484"/>
      <c r="C46" s="1484"/>
      <c r="D46" s="1484"/>
      <c r="E46" s="1484"/>
      <c r="F46" s="1484"/>
      <c r="G46" s="1484"/>
      <c r="H46" s="1484"/>
      <c r="I46" s="1484"/>
      <c r="J46" s="1484"/>
      <c r="K46" s="1484"/>
      <c r="L46" s="1484"/>
      <c r="M46" s="1484"/>
      <c r="N46" s="1484"/>
      <c r="O46" s="1484"/>
      <c r="P46" s="1484"/>
      <c r="Q46" s="1484"/>
      <c r="R46" s="1485"/>
    </row>
    <row r="47" spans="1:18" s="87" customFormat="1" ht="41.25" customHeight="1">
      <c r="A47" s="1477" t="s">
        <v>599</v>
      </c>
      <c r="B47" s="1478"/>
      <c r="C47" s="1478"/>
      <c r="D47" s="1478"/>
      <c r="E47" s="1478"/>
      <c r="F47" s="1478"/>
      <c r="G47" s="1478"/>
      <c r="H47" s="1478"/>
      <c r="I47" s="1478"/>
      <c r="J47" s="1478"/>
      <c r="K47" s="1478"/>
      <c r="L47" s="1478"/>
      <c r="M47" s="1478"/>
      <c r="N47" s="1478"/>
      <c r="O47" s="1478"/>
      <c r="P47" s="1478"/>
      <c r="Q47" s="1478"/>
      <c r="R47" s="1479"/>
    </row>
    <row r="48" spans="1:18" s="87" customFormat="1" ht="18" customHeight="1">
      <c r="A48" s="1477" t="s">
        <v>600</v>
      </c>
      <c r="B48" s="1478"/>
      <c r="C48" s="1478"/>
      <c r="D48" s="1478"/>
      <c r="E48" s="1478"/>
      <c r="F48" s="1478"/>
      <c r="G48" s="1478"/>
      <c r="H48" s="1478"/>
      <c r="I48" s="1478"/>
      <c r="J48" s="1478"/>
      <c r="K48" s="1478"/>
      <c r="L48" s="1478"/>
      <c r="M48" s="1478"/>
      <c r="N48" s="1478"/>
      <c r="O48" s="1478"/>
      <c r="P48" s="1478"/>
      <c r="Q48" s="1478"/>
      <c r="R48" s="1479"/>
    </row>
    <row r="49" spans="1:18" s="87" customFormat="1" ht="30.6" customHeight="1" thickBot="1">
      <c r="A49" s="1480" t="s">
        <v>601</v>
      </c>
      <c r="B49" s="1481"/>
      <c r="C49" s="1481"/>
      <c r="D49" s="1481"/>
      <c r="E49" s="1481"/>
      <c r="F49" s="1481"/>
      <c r="G49" s="1481"/>
      <c r="H49" s="1481"/>
      <c r="I49" s="1481"/>
      <c r="J49" s="1481"/>
      <c r="K49" s="1481"/>
      <c r="L49" s="1481"/>
      <c r="M49" s="1481"/>
      <c r="N49" s="1481"/>
      <c r="O49" s="1481"/>
      <c r="P49" s="1481"/>
      <c r="Q49" s="1481"/>
      <c r="R49" s="1482"/>
    </row>
    <row r="50" spans="1:18">
      <c r="A50" s="83"/>
    </row>
    <row r="51" spans="1:18" ht="15">
      <c r="A51" s="1294" t="s">
        <v>1071</v>
      </c>
    </row>
    <row r="53" spans="1:18">
      <c r="A53" s="457"/>
    </row>
    <row r="61" spans="1:18">
      <c r="A61" s="458"/>
    </row>
  </sheetData>
  <sheetProtection algorithmName="SHA-512" hashValue="efCg3S4qUgnaIJHR8BgenhlPnV7L7fGX0rFMGCjE9RwdbfnRO5GVvLOU6h1Wddd4uPjyUdqyPpQ1d9PvV3Sg+g==" saltValue="Ey1Uug9cweGhP6EaE8BR6Q==" spinCount="100000" sheet="1" objects="1" scenarios="1"/>
  <mergeCells count="7">
    <mergeCell ref="A48:R48"/>
    <mergeCell ref="A49:R49"/>
    <mergeCell ref="A46:R46"/>
    <mergeCell ref="A47:R47"/>
    <mergeCell ref="A1:R1"/>
    <mergeCell ref="A2:R2"/>
    <mergeCell ref="A3:R3"/>
  </mergeCells>
  <hyperlinks>
    <hyperlink ref="A51" location="'Table of Contents'!A1" display="Return to Table of Contents" xr:uid="{87C37E1D-631C-40E9-BEFF-3A9CFA7195CA}"/>
  </hyperlinks>
  <pageMargins left="0.7" right="0.7" top="0.75" bottom="0.75" header="0.3" footer="0.3"/>
  <pageSetup scale="8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EC71-684D-4720-B03D-C38DD1CB5A1E}">
  <dimension ref="A1:CP56"/>
  <sheetViews>
    <sheetView topLeftCell="A34" workbookViewId="0">
      <selection activeCell="A55" sqref="A55"/>
    </sheetView>
  </sheetViews>
  <sheetFormatPr defaultColWidth="10.42578125" defaultRowHeight="12.75"/>
  <cols>
    <col min="1" max="1" width="9.42578125" style="99" customWidth="1"/>
    <col min="2" max="4" width="20" style="90" customWidth="1"/>
    <col min="5" max="5" width="8.7109375" style="83" customWidth="1"/>
    <col min="6" max="6" width="12.28515625" style="99" hidden="1" customWidth="1"/>
    <col min="7" max="8" width="8.7109375" style="83" customWidth="1"/>
    <col min="9" max="256" width="10.42578125" style="83"/>
    <col min="257" max="257" width="9.42578125" style="83" customWidth="1"/>
    <col min="258" max="260" width="20" style="83" customWidth="1"/>
    <col min="261" max="261" width="8.7109375" style="83" customWidth="1"/>
    <col min="262" max="262" width="0" style="83" hidden="1" customWidth="1"/>
    <col min="263" max="264" width="8.7109375" style="83" customWidth="1"/>
    <col min="265" max="512" width="10.42578125" style="83"/>
    <col min="513" max="513" width="9.42578125" style="83" customWidth="1"/>
    <col min="514" max="516" width="20" style="83" customWidth="1"/>
    <col min="517" max="517" width="8.7109375" style="83" customWidth="1"/>
    <col min="518" max="518" width="0" style="83" hidden="1" customWidth="1"/>
    <col min="519" max="520" width="8.7109375" style="83" customWidth="1"/>
    <col min="521" max="768" width="10.42578125" style="83"/>
    <col min="769" max="769" width="9.42578125" style="83" customWidth="1"/>
    <col min="770" max="772" width="20" style="83" customWidth="1"/>
    <col min="773" max="773" width="8.7109375" style="83" customWidth="1"/>
    <col min="774" max="774" width="0" style="83" hidden="1" customWidth="1"/>
    <col min="775" max="776" width="8.7109375" style="83" customWidth="1"/>
    <col min="777" max="1024" width="10.42578125" style="83"/>
    <col min="1025" max="1025" width="9.42578125" style="83" customWidth="1"/>
    <col min="1026" max="1028" width="20" style="83" customWidth="1"/>
    <col min="1029" max="1029" width="8.7109375" style="83" customWidth="1"/>
    <col min="1030" max="1030" width="0" style="83" hidden="1" customWidth="1"/>
    <col min="1031" max="1032" width="8.7109375" style="83" customWidth="1"/>
    <col min="1033" max="1280" width="10.42578125" style="83"/>
    <col min="1281" max="1281" width="9.42578125" style="83" customWidth="1"/>
    <col min="1282" max="1284" width="20" style="83" customWidth="1"/>
    <col min="1285" max="1285" width="8.7109375" style="83" customWidth="1"/>
    <col min="1286" max="1286" width="0" style="83" hidden="1" customWidth="1"/>
    <col min="1287" max="1288" width="8.7109375" style="83" customWidth="1"/>
    <col min="1289" max="1536" width="10.42578125" style="83"/>
    <col min="1537" max="1537" width="9.42578125" style="83" customWidth="1"/>
    <col min="1538" max="1540" width="20" style="83" customWidth="1"/>
    <col min="1541" max="1541" width="8.7109375" style="83" customWidth="1"/>
    <col min="1542" max="1542" width="0" style="83" hidden="1" customWidth="1"/>
    <col min="1543" max="1544" width="8.7109375" style="83" customWidth="1"/>
    <col min="1545" max="1792" width="10.42578125" style="83"/>
    <col min="1793" max="1793" width="9.42578125" style="83" customWidth="1"/>
    <col min="1794" max="1796" width="20" style="83" customWidth="1"/>
    <col min="1797" max="1797" width="8.7109375" style="83" customWidth="1"/>
    <col min="1798" max="1798" width="0" style="83" hidden="1" customWidth="1"/>
    <col min="1799" max="1800" width="8.7109375" style="83" customWidth="1"/>
    <col min="1801" max="2048" width="10.42578125" style="83"/>
    <col min="2049" max="2049" width="9.42578125" style="83" customWidth="1"/>
    <col min="2050" max="2052" width="20" style="83" customWidth="1"/>
    <col min="2053" max="2053" width="8.7109375" style="83" customWidth="1"/>
    <col min="2054" max="2054" width="0" style="83" hidden="1" customWidth="1"/>
    <col min="2055" max="2056" width="8.7109375" style="83" customWidth="1"/>
    <col min="2057" max="2304" width="10.42578125" style="83"/>
    <col min="2305" max="2305" width="9.42578125" style="83" customWidth="1"/>
    <col min="2306" max="2308" width="20" style="83" customWidth="1"/>
    <col min="2309" max="2309" width="8.7109375" style="83" customWidth="1"/>
    <col min="2310" max="2310" width="0" style="83" hidden="1" customWidth="1"/>
    <col min="2311" max="2312" width="8.7109375" style="83" customWidth="1"/>
    <col min="2313" max="2560" width="10.42578125" style="83"/>
    <col min="2561" max="2561" width="9.42578125" style="83" customWidth="1"/>
    <col min="2562" max="2564" width="20" style="83" customWidth="1"/>
    <col min="2565" max="2565" width="8.7109375" style="83" customWidth="1"/>
    <col min="2566" max="2566" width="0" style="83" hidden="1" customWidth="1"/>
    <col min="2567" max="2568" width="8.7109375" style="83" customWidth="1"/>
    <col min="2569" max="2816" width="10.42578125" style="83"/>
    <col min="2817" max="2817" width="9.42578125" style="83" customWidth="1"/>
    <col min="2818" max="2820" width="20" style="83" customWidth="1"/>
    <col min="2821" max="2821" width="8.7109375" style="83" customWidth="1"/>
    <col min="2822" max="2822" width="0" style="83" hidden="1" customWidth="1"/>
    <col min="2823" max="2824" width="8.7109375" style="83" customWidth="1"/>
    <col min="2825" max="3072" width="10.42578125" style="83"/>
    <col min="3073" max="3073" width="9.42578125" style="83" customWidth="1"/>
    <col min="3074" max="3076" width="20" style="83" customWidth="1"/>
    <col min="3077" max="3077" width="8.7109375" style="83" customWidth="1"/>
    <col min="3078" max="3078" width="0" style="83" hidden="1" customWidth="1"/>
    <col min="3079" max="3080" width="8.7109375" style="83" customWidth="1"/>
    <col min="3081" max="3328" width="10.42578125" style="83"/>
    <col min="3329" max="3329" width="9.42578125" style="83" customWidth="1"/>
    <col min="3330" max="3332" width="20" style="83" customWidth="1"/>
    <col min="3333" max="3333" width="8.7109375" style="83" customWidth="1"/>
    <col min="3334" max="3334" width="0" style="83" hidden="1" customWidth="1"/>
    <col min="3335" max="3336" width="8.7109375" style="83" customWidth="1"/>
    <col min="3337" max="3584" width="10.42578125" style="83"/>
    <col min="3585" max="3585" width="9.42578125" style="83" customWidth="1"/>
    <col min="3586" max="3588" width="20" style="83" customWidth="1"/>
    <col min="3589" max="3589" width="8.7109375" style="83" customWidth="1"/>
    <col min="3590" max="3590" width="0" style="83" hidden="1" customWidth="1"/>
    <col min="3591" max="3592" width="8.7109375" style="83" customWidth="1"/>
    <col min="3593" max="3840" width="10.42578125" style="83"/>
    <col min="3841" max="3841" width="9.42578125" style="83" customWidth="1"/>
    <col min="3842" max="3844" width="20" style="83" customWidth="1"/>
    <col min="3845" max="3845" width="8.7109375" style="83" customWidth="1"/>
    <col min="3846" max="3846" width="0" style="83" hidden="1" customWidth="1"/>
    <col min="3847" max="3848" width="8.7109375" style="83" customWidth="1"/>
    <col min="3849" max="4096" width="10.42578125" style="83"/>
    <col min="4097" max="4097" width="9.42578125" style="83" customWidth="1"/>
    <col min="4098" max="4100" width="20" style="83" customWidth="1"/>
    <col min="4101" max="4101" width="8.7109375" style="83" customWidth="1"/>
    <col min="4102" max="4102" width="0" style="83" hidden="1" customWidth="1"/>
    <col min="4103" max="4104" width="8.7109375" style="83" customWidth="1"/>
    <col min="4105" max="4352" width="10.42578125" style="83"/>
    <col min="4353" max="4353" width="9.42578125" style="83" customWidth="1"/>
    <col min="4354" max="4356" width="20" style="83" customWidth="1"/>
    <col min="4357" max="4357" width="8.7109375" style="83" customWidth="1"/>
    <col min="4358" max="4358" width="0" style="83" hidden="1" customWidth="1"/>
    <col min="4359" max="4360" width="8.7109375" style="83" customWidth="1"/>
    <col min="4361" max="4608" width="10.42578125" style="83"/>
    <col min="4609" max="4609" width="9.42578125" style="83" customWidth="1"/>
    <col min="4610" max="4612" width="20" style="83" customWidth="1"/>
    <col min="4613" max="4613" width="8.7109375" style="83" customWidth="1"/>
    <col min="4614" max="4614" width="0" style="83" hidden="1" customWidth="1"/>
    <col min="4615" max="4616" width="8.7109375" style="83" customWidth="1"/>
    <col min="4617" max="4864" width="10.42578125" style="83"/>
    <col min="4865" max="4865" width="9.42578125" style="83" customWidth="1"/>
    <col min="4866" max="4868" width="20" style="83" customWidth="1"/>
    <col min="4869" max="4869" width="8.7109375" style="83" customWidth="1"/>
    <col min="4870" max="4870" width="0" style="83" hidden="1" customWidth="1"/>
    <col min="4871" max="4872" width="8.7109375" style="83" customWidth="1"/>
    <col min="4873" max="5120" width="10.42578125" style="83"/>
    <col min="5121" max="5121" width="9.42578125" style="83" customWidth="1"/>
    <col min="5122" max="5124" width="20" style="83" customWidth="1"/>
    <col min="5125" max="5125" width="8.7109375" style="83" customWidth="1"/>
    <col min="5126" max="5126" width="0" style="83" hidden="1" customWidth="1"/>
    <col min="5127" max="5128" width="8.7109375" style="83" customWidth="1"/>
    <col min="5129" max="5376" width="10.42578125" style="83"/>
    <col min="5377" max="5377" width="9.42578125" style="83" customWidth="1"/>
    <col min="5378" max="5380" width="20" style="83" customWidth="1"/>
    <col min="5381" max="5381" width="8.7109375" style="83" customWidth="1"/>
    <col min="5382" max="5382" width="0" style="83" hidden="1" customWidth="1"/>
    <col min="5383" max="5384" width="8.7109375" style="83" customWidth="1"/>
    <col min="5385" max="5632" width="10.42578125" style="83"/>
    <col min="5633" max="5633" width="9.42578125" style="83" customWidth="1"/>
    <col min="5634" max="5636" width="20" style="83" customWidth="1"/>
    <col min="5637" max="5637" width="8.7109375" style="83" customWidth="1"/>
    <col min="5638" max="5638" width="0" style="83" hidden="1" customWidth="1"/>
    <col min="5639" max="5640" width="8.7109375" style="83" customWidth="1"/>
    <col min="5641" max="5888" width="10.42578125" style="83"/>
    <col min="5889" max="5889" width="9.42578125" style="83" customWidth="1"/>
    <col min="5890" max="5892" width="20" style="83" customWidth="1"/>
    <col min="5893" max="5893" width="8.7109375" style="83" customWidth="1"/>
    <col min="5894" max="5894" width="0" style="83" hidden="1" customWidth="1"/>
    <col min="5895" max="5896" width="8.7109375" style="83" customWidth="1"/>
    <col min="5897" max="6144" width="10.42578125" style="83"/>
    <col min="6145" max="6145" width="9.42578125" style="83" customWidth="1"/>
    <col min="6146" max="6148" width="20" style="83" customWidth="1"/>
    <col min="6149" max="6149" width="8.7109375" style="83" customWidth="1"/>
    <col min="6150" max="6150" width="0" style="83" hidden="1" customWidth="1"/>
    <col min="6151" max="6152" width="8.7109375" style="83" customWidth="1"/>
    <col min="6153" max="6400" width="10.42578125" style="83"/>
    <col min="6401" max="6401" width="9.42578125" style="83" customWidth="1"/>
    <col min="6402" max="6404" width="20" style="83" customWidth="1"/>
    <col min="6405" max="6405" width="8.7109375" style="83" customWidth="1"/>
    <col min="6406" max="6406" width="0" style="83" hidden="1" customWidth="1"/>
    <col min="6407" max="6408" width="8.7109375" style="83" customWidth="1"/>
    <col min="6409" max="6656" width="10.42578125" style="83"/>
    <col min="6657" max="6657" width="9.42578125" style="83" customWidth="1"/>
    <col min="6658" max="6660" width="20" style="83" customWidth="1"/>
    <col min="6661" max="6661" width="8.7109375" style="83" customWidth="1"/>
    <col min="6662" max="6662" width="0" style="83" hidden="1" customWidth="1"/>
    <col min="6663" max="6664" width="8.7109375" style="83" customWidth="1"/>
    <col min="6665" max="6912" width="10.42578125" style="83"/>
    <col min="6913" max="6913" width="9.42578125" style="83" customWidth="1"/>
    <col min="6914" max="6916" width="20" style="83" customWidth="1"/>
    <col min="6917" max="6917" width="8.7109375" style="83" customWidth="1"/>
    <col min="6918" max="6918" width="0" style="83" hidden="1" customWidth="1"/>
    <col min="6919" max="6920" width="8.7109375" style="83" customWidth="1"/>
    <col min="6921" max="7168" width="10.42578125" style="83"/>
    <col min="7169" max="7169" width="9.42578125" style="83" customWidth="1"/>
    <col min="7170" max="7172" width="20" style="83" customWidth="1"/>
    <col min="7173" max="7173" width="8.7109375" style="83" customWidth="1"/>
    <col min="7174" max="7174" width="0" style="83" hidden="1" customWidth="1"/>
    <col min="7175" max="7176" width="8.7109375" style="83" customWidth="1"/>
    <col min="7177" max="7424" width="10.42578125" style="83"/>
    <col min="7425" max="7425" width="9.42578125" style="83" customWidth="1"/>
    <col min="7426" max="7428" width="20" style="83" customWidth="1"/>
    <col min="7429" max="7429" width="8.7109375" style="83" customWidth="1"/>
    <col min="7430" max="7430" width="0" style="83" hidden="1" customWidth="1"/>
    <col min="7431" max="7432" width="8.7109375" style="83" customWidth="1"/>
    <col min="7433" max="7680" width="10.42578125" style="83"/>
    <col min="7681" max="7681" width="9.42578125" style="83" customWidth="1"/>
    <col min="7682" max="7684" width="20" style="83" customWidth="1"/>
    <col min="7685" max="7685" width="8.7109375" style="83" customWidth="1"/>
    <col min="7686" max="7686" width="0" style="83" hidden="1" customWidth="1"/>
    <col min="7687" max="7688" width="8.7109375" style="83" customWidth="1"/>
    <col min="7689" max="7936" width="10.42578125" style="83"/>
    <col min="7937" max="7937" width="9.42578125" style="83" customWidth="1"/>
    <col min="7938" max="7940" width="20" style="83" customWidth="1"/>
    <col min="7941" max="7941" width="8.7109375" style="83" customWidth="1"/>
    <col min="7942" max="7942" width="0" style="83" hidden="1" customWidth="1"/>
    <col min="7943" max="7944" width="8.7109375" style="83" customWidth="1"/>
    <col min="7945" max="8192" width="10.42578125" style="83"/>
    <col min="8193" max="8193" width="9.42578125" style="83" customWidth="1"/>
    <col min="8194" max="8196" width="20" style="83" customWidth="1"/>
    <col min="8197" max="8197" width="8.7109375" style="83" customWidth="1"/>
    <col min="8198" max="8198" width="0" style="83" hidden="1" customWidth="1"/>
    <col min="8199" max="8200" width="8.7109375" style="83" customWidth="1"/>
    <col min="8201" max="8448" width="10.42578125" style="83"/>
    <col min="8449" max="8449" width="9.42578125" style="83" customWidth="1"/>
    <col min="8450" max="8452" width="20" style="83" customWidth="1"/>
    <col min="8453" max="8453" width="8.7109375" style="83" customWidth="1"/>
    <col min="8454" max="8454" width="0" style="83" hidden="1" customWidth="1"/>
    <col min="8455" max="8456" width="8.7109375" style="83" customWidth="1"/>
    <col min="8457" max="8704" width="10.42578125" style="83"/>
    <col min="8705" max="8705" width="9.42578125" style="83" customWidth="1"/>
    <col min="8706" max="8708" width="20" style="83" customWidth="1"/>
    <col min="8709" max="8709" width="8.7109375" style="83" customWidth="1"/>
    <col min="8710" max="8710" width="0" style="83" hidden="1" customWidth="1"/>
    <col min="8711" max="8712" width="8.7109375" style="83" customWidth="1"/>
    <col min="8713" max="8960" width="10.42578125" style="83"/>
    <col min="8961" max="8961" width="9.42578125" style="83" customWidth="1"/>
    <col min="8962" max="8964" width="20" style="83" customWidth="1"/>
    <col min="8965" max="8965" width="8.7109375" style="83" customWidth="1"/>
    <col min="8966" max="8966" width="0" style="83" hidden="1" customWidth="1"/>
    <col min="8967" max="8968" width="8.7109375" style="83" customWidth="1"/>
    <col min="8969" max="9216" width="10.42578125" style="83"/>
    <col min="9217" max="9217" width="9.42578125" style="83" customWidth="1"/>
    <col min="9218" max="9220" width="20" style="83" customWidth="1"/>
    <col min="9221" max="9221" width="8.7109375" style="83" customWidth="1"/>
    <col min="9222" max="9222" width="0" style="83" hidden="1" customWidth="1"/>
    <col min="9223" max="9224" width="8.7109375" style="83" customWidth="1"/>
    <col min="9225" max="9472" width="10.42578125" style="83"/>
    <col min="9473" max="9473" width="9.42578125" style="83" customWidth="1"/>
    <col min="9474" max="9476" width="20" style="83" customWidth="1"/>
    <col min="9477" max="9477" width="8.7109375" style="83" customWidth="1"/>
    <col min="9478" max="9478" width="0" style="83" hidden="1" customWidth="1"/>
    <col min="9479" max="9480" width="8.7109375" style="83" customWidth="1"/>
    <col min="9481" max="9728" width="10.42578125" style="83"/>
    <col min="9729" max="9729" width="9.42578125" style="83" customWidth="1"/>
    <col min="9730" max="9732" width="20" style="83" customWidth="1"/>
    <col min="9733" max="9733" width="8.7109375" style="83" customWidth="1"/>
    <col min="9734" max="9734" width="0" style="83" hidden="1" customWidth="1"/>
    <col min="9735" max="9736" width="8.7109375" style="83" customWidth="1"/>
    <col min="9737" max="9984" width="10.42578125" style="83"/>
    <col min="9985" max="9985" width="9.42578125" style="83" customWidth="1"/>
    <col min="9986" max="9988" width="20" style="83" customWidth="1"/>
    <col min="9989" max="9989" width="8.7109375" style="83" customWidth="1"/>
    <col min="9990" max="9990" width="0" style="83" hidden="1" customWidth="1"/>
    <col min="9991" max="9992" width="8.7109375" style="83" customWidth="1"/>
    <col min="9993" max="10240" width="10.42578125" style="83"/>
    <col min="10241" max="10241" width="9.42578125" style="83" customWidth="1"/>
    <col min="10242" max="10244" width="20" style="83" customWidth="1"/>
    <col min="10245" max="10245" width="8.7109375" style="83" customWidth="1"/>
    <col min="10246" max="10246" width="0" style="83" hidden="1" customWidth="1"/>
    <col min="10247" max="10248" width="8.7109375" style="83" customWidth="1"/>
    <col min="10249" max="10496" width="10.42578125" style="83"/>
    <col min="10497" max="10497" width="9.42578125" style="83" customWidth="1"/>
    <col min="10498" max="10500" width="20" style="83" customWidth="1"/>
    <col min="10501" max="10501" width="8.7109375" style="83" customWidth="1"/>
    <col min="10502" max="10502" width="0" style="83" hidden="1" customWidth="1"/>
    <col min="10503" max="10504" width="8.7109375" style="83" customWidth="1"/>
    <col min="10505" max="10752" width="10.42578125" style="83"/>
    <col min="10753" max="10753" width="9.42578125" style="83" customWidth="1"/>
    <col min="10754" max="10756" width="20" style="83" customWidth="1"/>
    <col min="10757" max="10757" width="8.7109375" style="83" customWidth="1"/>
    <col min="10758" max="10758" width="0" style="83" hidden="1" customWidth="1"/>
    <col min="10759" max="10760" width="8.7109375" style="83" customWidth="1"/>
    <col min="10761" max="11008" width="10.42578125" style="83"/>
    <col min="11009" max="11009" width="9.42578125" style="83" customWidth="1"/>
    <col min="11010" max="11012" width="20" style="83" customWidth="1"/>
    <col min="11013" max="11013" width="8.7109375" style="83" customWidth="1"/>
    <col min="11014" max="11014" width="0" style="83" hidden="1" customWidth="1"/>
    <col min="11015" max="11016" width="8.7109375" style="83" customWidth="1"/>
    <col min="11017" max="11264" width="10.42578125" style="83"/>
    <col min="11265" max="11265" width="9.42578125" style="83" customWidth="1"/>
    <col min="11266" max="11268" width="20" style="83" customWidth="1"/>
    <col min="11269" max="11269" width="8.7109375" style="83" customWidth="1"/>
    <col min="11270" max="11270" width="0" style="83" hidden="1" customWidth="1"/>
    <col min="11271" max="11272" width="8.7109375" style="83" customWidth="1"/>
    <col min="11273" max="11520" width="10.42578125" style="83"/>
    <col min="11521" max="11521" width="9.42578125" style="83" customWidth="1"/>
    <col min="11522" max="11524" width="20" style="83" customWidth="1"/>
    <col min="11525" max="11525" width="8.7109375" style="83" customWidth="1"/>
    <col min="11526" max="11526" width="0" style="83" hidden="1" customWidth="1"/>
    <col min="11527" max="11528" width="8.7109375" style="83" customWidth="1"/>
    <col min="11529" max="11776" width="10.42578125" style="83"/>
    <col min="11777" max="11777" width="9.42578125" style="83" customWidth="1"/>
    <col min="11778" max="11780" width="20" style="83" customWidth="1"/>
    <col min="11781" max="11781" width="8.7109375" style="83" customWidth="1"/>
    <col min="11782" max="11782" width="0" style="83" hidden="1" customWidth="1"/>
    <col min="11783" max="11784" width="8.7109375" style="83" customWidth="1"/>
    <col min="11785" max="12032" width="10.42578125" style="83"/>
    <col min="12033" max="12033" width="9.42578125" style="83" customWidth="1"/>
    <col min="12034" max="12036" width="20" style="83" customWidth="1"/>
    <col min="12037" max="12037" width="8.7109375" style="83" customWidth="1"/>
    <col min="12038" max="12038" width="0" style="83" hidden="1" customWidth="1"/>
    <col min="12039" max="12040" width="8.7109375" style="83" customWidth="1"/>
    <col min="12041" max="12288" width="10.42578125" style="83"/>
    <col min="12289" max="12289" width="9.42578125" style="83" customWidth="1"/>
    <col min="12290" max="12292" width="20" style="83" customWidth="1"/>
    <col min="12293" max="12293" width="8.7109375" style="83" customWidth="1"/>
    <col min="12294" max="12294" width="0" style="83" hidden="1" customWidth="1"/>
    <col min="12295" max="12296" width="8.7109375" style="83" customWidth="1"/>
    <col min="12297" max="12544" width="10.42578125" style="83"/>
    <col min="12545" max="12545" width="9.42578125" style="83" customWidth="1"/>
    <col min="12546" max="12548" width="20" style="83" customWidth="1"/>
    <col min="12549" max="12549" width="8.7109375" style="83" customWidth="1"/>
    <col min="12550" max="12550" width="0" style="83" hidden="1" customWidth="1"/>
    <col min="12551" max="12552" width="8.7109375" style="83" customWidth="1"/>
    <col min="12553" max="12800" width="10.42578125" style="83"/>
    <col min="12801" max="12801" width="9.42578125" style="83" customWidth="1"/>
    <col min="12802" max="12804" width="20" style="83" customWidth="1"/>
    <col min="12805" max="12805" width="8.7109375" style="83" customWidth="1"/>
    <col min="12806" max="12806" width="0" style="83" hidden="1" customWidth="1"/>
    <col min="12807" max="12808" width="8.7109375" style="83" customWidth="1"/>
    <col min="12809" max="13056" width="10.42578125" style="83"/>
    <col min="13057" max="13057" width="9.42578125" style="83" customWidth="1"/>
    <col min="13058" max="13060" width="20" style="83" customWidth="1"/>
    <col min="13061" max="13061" width="8.7109375" style="83" customWidth="1"/>
    <col min="13062" max="13062" width="0" style="83" hidden="1" customWidth="1"/>
    <col min="13063" max="13064" width="8.7109375" style="83" customWidth="1"/>
    <col min="13065" max="13312" width="10.42578125" style="83"/>
    <col min="13313" max="13313" width="9.42578125" style="83" customWidth="1"/>
    <col min="13314" max="13316" width="20" style="83" customWidth="1"/>
    <col min="13317" max="13317" width="8.7109375" style="83" customWidth="1"/>
    <col min="13318" max="13318" width="0" style="83" hidden="1" customWidth="1"/>
    <col min="13319" max="13320" width="8.7109375" style="83" customWidth="1"/>
    <col min="13321" max="13568" width="10.42578125" style="83"/>
    <col min="13569" max="13569" width="9.42578125" style="83" customWidth="1"/>
    <col min="13570" max="13572" width="20" style="83" customWidth="1"/>
    <col min="13573" max="13573" width="8.7109375" style="83" customWidth="1"/>
    <col min="13574" max="13574" width="0" style="83" hidden="1" customWidth="1"/>
    <col min="13575" max="13576" width="8.7109375" style="83" customWidth="1"/>
    <col min="13577" max="13824" width="10.42578125" style="83"/>
    <col min="13825" max="13825" width="9.42578125" style="83" customWidth="1"/>
    <col min="13826" max="13828" width="20" style="83" customWidth="1"/>
    <col min="13829" max="13829" width="8.7109375" style="83" customWidth="1"/>
    <col min="13830" max="13830" width="0" style="83" hidden="1" customWidth="1"/>
    <col min="13831" max="13832" width="8.7109375" style="83" customWidth="1"/>
    <col min="13833" max="14080" width="10.42578125" style="83"/>
    <col min="14081" max="14081" width="9.42578125" style="83" customWidth="1"/>
    <col min="14082" max="14084" width="20" style="83" customWidth="1"/>
    <col min="14085" max="14085" width="8.7109375" style="83" customWidth="1"/>
    <col min="14086" max="14086" width="0" style="83" hidden="1" customWidth="1"/>
    <col min="14087" max="14088" width="8.7109375" style="83" customWidth="1"/>
    <col min="14089" max="14336" width="10.42578125" style="83"/>
    <col min="14337" max="14337" width="9.42578125" style="83" customWidth="1"/>
    <col min="14338" max="14340" width="20" style="83" customWidth="1"/>
    <col min="14341" max="14341" width="8.7109375" style="83" customWidth="1"/>
    <col min="14342" max="14342" width="0" style="83" hidden="1" customWidth="1"/>
    <col min="14343" max="14344" width="8.7109375" style="83" customWidth="1"/>
    <col min="14345" max="14592" width="10.42578125" style="83"/>
    <col min="14593" max="14593" width="9.42578125" style="83" customWidth="1"/>
    <col min="14594" max="14596" width="20" style="83" customWidth="1"/>
    <col min="14597" max="14597" width="8.7109375" style="83" customWidth="1"/>
    <col min="14598" max="14598" width="0" style="83" hidden="1" customWidth="1"/>
    <col min="14599" max="14600" width="8.7109375" style="83" customWidth="1"/>
    <col min="14601" max="14848" width="10.42578125" style="83"/>
    <col min="14849" max="14849" width="9.42578125" style="83" customWidth="1"/>
    <col min="14850" max="14852" width="20" style="83" customWidth="1"/>
    <col min="14853" max="14853" width="8.7109375" style="83" customWidth="1"/>
    <col min="14854" max="14854" width="0" style="83" hidden="1" customWidth="1"/>
    <col min="14855" max="14856" width="8.7109375" style="83" customWidth="1"/>
    <col min="14857" max="15104" width="10.42578125" style="83"/>
    <col min="15105" max="15105" width="9.42578125" style="83" customWidth="1"/>
    <col min="15106" max="15108" width="20" style="83" customWidth="1"/>
    <col min="15109" max="15109" width="8.7109375" style="83" customWidth="1"/>
    <col min="15110" max="15110" width="0" style="83" hidden="1" customWidth="1"/>
    <col min="15111" max="15112" width="8.7109375" style="83" customWidth="1"/>
    <col min="15113" max="15360" width="10.42578125" style="83"/>
    <col min="15361" max="15361" width="9.42578125" style="83" customWidth="1"/>
    <col min="15362" max="15364" width="20" style="83" customWidth="1"/>
    <col min="15365" max="15365" width="8.7109375" style="83" customWidth="1"/>
    <col min="15366" max="15366" width="0" style="83" hidden="1" customWidth="1"/>
    <col min="15367" max="15368" width="8.7109375" style="83" customWidth="1"/>
    <col min="15369" max="15616" width="10.42578125" style="83"/>
    <col min="15617" max="15617" width="9.42578125" style="83" customWidth="1"/>
    <col min="15618" max="15620" width="20" style="83" customWidth="1"/>
    <col min="15621" max="15621" width="8.7109375" style="83" customWidth="1"/>
    <col min="15622" max="15622" width="0" style="83" hidden="1" customWidth="1"/>
    <col min="15623" max="15624" width="8.7109375" style="83" customWidth="1"/>
    <col min="15625" max="15872" width="10.42578125" style="83"/>
    <col min="15873" max="15873" width="9.42578125" style="83" customWidth="1"/>
    <col min="15874" max="15876" width="20" style="83" customWidth="1"/>
    <col min="15877" max="15877" width="8.7109375" style="83" customWidth="1"/>
    <col min="15878" max="15878" width="0" style="83" hidden="1" customWidth="1"/>
    <col min="15879" max="15880" width="8.7109375" style="83" customWidth="1"/>
    <col min="15881" max="16128" width="10.42578125" style="83"/>
    <col min="16129" max="16129" width="9.42578125" style="83" customWidth="1"/>
    <col min="16130" max="16132" width="20" style="83" customWidth="1"/>
    <col min="16133" max="16133" width="8.7109375" style="83" customWidth="1"/>
    <col min="16134" max="16134" width="0" style="83" hidden="1" customWidth="1"/>
    <col min="16135" max="16136" width="8.7109375" style="83" customWidth="1"/>
    <col min="16137" max="16384" width="10.42578125" style="83"/>
  </cols>
  <sheetData>
    <row r="1" spans="1:94" s="80" customFormat="1" ht="24" customHeight="1">
      <c r="A1" s="1488" t="s">
        <v>602</v>
      </c>
      <c r="B1" s="1489"/>
      <c r="C1" s="1489"/>
      <c r="D1" s="1490"/>
    </row>
    <row r="2" spans="1:94" s="80" customFormat="1" ht="44.25" customHeight="1">
      <c r="A2" s="1491" t="s">
        <v>603</v>
      </c>
      <c r="B2" s="1492"/>
      <c r="C2" s="1492"/>
      <c r="D2" s="1493"/>
    </row>
    <row r="3" spans="1:94" s="80" customFormat="1" ht="26.25" customHeight="1" thickBot="1">
      <c r="A3" s="1494" t="s">
        <v>964</v>
      </c>
      <c r="B3" s="1495"/>
      <c r="C3" s="1495"/>
      <c r="D3" s="1496"/>
      <c r="E3" s="90"/>
      <c r="F3" s="90"/>
      <c r="G3" s="90"/>
    </row>
    <row r="4" spans="1:94" s="88" customFormat="1">
      <c r="A4" s="1030" t="s">
        <v>549</v>
      </c>
      <c r="B4" s="1031" t="s">
        <v>604</v>
      </c>
      <c r="C4" s="1031" t="s">
        <v>604</v>
      </c>
      <c r="D4" s="1032" t="s">
        <v>605</v>
      </c>
      <c r="E4" s="460"/>
      <c r="F4" s="459" t="s">
        <v>606</v>
      </c>
      <c r="G4" s="90"/>
      <c r="H4" s="9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0"/>
      <c r="CD4" s="460"/>
      <c r="CE4" s="460"/>
      <c r="CF4" s="460"/>
      <c r="CG4" s="460"/>
      <c r="CH4" s="460"/>
      <c r="CI4" s="460"/>
      <c r="CJ4" s="460"/>
      <c r="CK4" s="460"/>
      <c r="CL4" s="460"/>
      <c r="CM4" s="460"/>
      <c r="CN4" s="460"/>
      <c r="CO4" s="460"/>
      <c r="CP4" s="460"/>
    </row>
    <row r="5" spans="1:94" s="89" customFormat="1">
      <c r="A5" s="1022" t="s">
        <v>83</v>
      </c>
      <c r="B5" s="461" t="s">
        <v>607</v>
      </c>
      <c r="C5" s="461" t="s">
        <v>608</v>
      </c>
      <c r="D5" s="1023" t="s">
        <v>609</v>
      </c>
      <c r="E5" s="460"/>
      <c r="F5" s="462" t="s">
        <v>609</v>
      </c>
      <c r="G5" s="90"/>
      <c r="H5" s="9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c r="CF5" s="460"/>
      <c r="CG5" s="460"/>
      <c r="CH5" s="460"/>
      <c r="CI5" s="460"/>
      <c r="CJ5" s="460"/>
      <c r="CK5" s="460"/>
      <c r="CL5" s="460"/>
      <c r="CM5" s="460"/>
      <c r="CN5" s="460"/>
      <c r="CO5" s="460"/>
      <c r="CP5" s="460"/>
    </row>
    <row r="6" spans="1:94" hidden="1">
      <c r="A6" s="1024">
        <v>1974</v>
      </c>
      <c r="B6" s="463">
        <v>34193</v>
      </c>
      <c r="C6" s="463">
        <v>5633</v>
      </c>
      <c r="D6" s="1025">
        <v>13259</v>
      </c>
      <c r="F6" s="465">
        <v>55</v>
      </c>
      <c r="G6" s="90"/>
      <c r="H6" s="90"/>
    </row>
    <row r="7" spans="1:94" hidden="1">
      <c r="A7" s="1024">
        <v>1975</v>
      </c>
      <c r="B7" s="463">
        <v>33898</v>
      </c>
      <c r="C7" s="463">
        <v>5687</v>
      </c>
      <c r="D7" s="1025">
        <v>14644</v>
      </c>
      <c r="F7" s="465">
        <v>29</v>
      </c>
      <c r="G7" s="90"/>
      <c r="H7" s="90"/>
    </row>
    <row r="8" spans="1:94" hidden="1">
      <c r="A8" s="1024" t="s">
        <v>610</v>
      </c>
      <c r="B8" s="463">
        <v>37074</v>
      </c>
      <c r="C8" s="463">
        <v>6833</v>
      </c>
      <c r="D8" s="1025">
        <v>15665</v>
      </c>
      <c r="F8" s="465">
        <v>24</v>
      </c>
      <c r="G8" s="90"/>
      <c r="H8" s="90"/>
    </row>
    <row r="9" spans="1:94" hidden="1">
      <c r="A9" s="1024" t="s">
        <v>611</v>
      </c>
      <c r="B9" s="463">
        <v>44539</v>
      </c>
      <c r="C9" s="463">
        <v>5854</v>
      </c>
      <c r="D9" s="1025">
        <v>13463</v>
      </c>
      <c r="F9" s="465">
        <v>30</v>
      </c>
      <c r="G9" s="90"/>
      <c r="H9" s="90"/>
    </row>
    <row r="10" spans="1:94" hidden="1">
      <c r="A10" s="1024">
        <v>1978</v>
      </c>
      <c r="B10" s="463">
        <v>50106</v>
      </c>
      <c r="C10" s="463">
        <v>5567</v>
      </c>
      <c r="D10" s="1025">
        <v>13351</v>
      </c>
      <c r="F10" s="465">
        <v>77</v>
      </c>
      <c r="G10" s="90"/>
      <c r="H10" s="90"/>
    </row>
    <row r="11" spans="1:94" hidden="1">
      <c r="A11" s="1024">
        <v>1979</v>
      </c>
      <c r="B11" s="463">
        <v>50672</v>
      </c>
      <c r="C11" s="463">
        <v>5623</v>
      </c>
      <c r="D11" s="1025">
        <v>13864</v>
      </c>
      <c r="F11" s="465">
        <v>10</v>
      </c>
      <c r="G11" s="90"/>
      <c r="H11" s="90"/>
    </row>
    <row r="12" spans="1:94" hidden="1">
      <c r="A12" s="1024">
        <v>1980</v>
      </c>
      <c r="B12" s="463">
        <v>52149</v>
      </c>
      <c r="C12" s="463">
        <v>5892</v>
      </c>
      <c r="D12" s="1025">
        <v>13633</v>
      </c>
      <c r="F12" s="465">
        <v>85</v>
      </c>
      <c r="G12" s="90"/>
      <c r="H12" s="90"/>
    </row>
    <row r="13" spans="1:94" hidden="1">
      <c r="A13" s="1024">
        <v>1981</v>
      </c>
      <c r="B13" s="463">
        <v>55152</v>
      </c>
      <c r="C13" s="463">
        <v>5693</v>
      </c>
      <c r="D13" s="1025">
        <v>17071</v>
      </c>
      <c r="F13" s="464">
        <v>40</v>
      </c>
      <c r="G13" s="90"/>
      <c r="H13" s="90"/>
    </row>
    <row r="14" spans="1:94" hidden="1">
      <c r="A14" s="1024">
        <v>1982</v>
      </c>
      <c r="B14" s="463">
        <v>73621</v>
      </c>
      <c r="C14" s="463">
        <v>5760</v>
      </c>
      <c r="D14" s="1025">
        <v>15068</v>
      </c>
      <c r="F14" s="464">
        <v>55</v>
      </c>
      <c r="G14" s="90"/>
      <c r="H14" s="90"/>
    </row>
    <row r="15" spans="1:94" hidden="1">
      <c r="A15" s="1024">
        <v>1983</v>
      </c>
      <c r="B15" s="463">
        <v>51014</v>
      </c>
      <c r="C15" s="463">
        <v>5438</v>
      </c>
      <c r="D15" s="1025">
        <v>12544</v>
      </c>
      <c r="E15" s="91" t="s">
        <v>549</v>
      </c>
      <c r="F15" s="464">
        <v>46</v>
      </c>
      <c r="G15" s="90"/>
      <c r="H15" s="90"/>
    </row>
    <row r="16" spans="1:94" hidden="1">
      <c r="A16" s="1024">
        <v>1984</v>
      </c>
      <c r="B16" s="463">
        <v>61480</v>
      </c>
      <c r="C16" s="463">
        <v>5926</v>
      </c>
      <c r="D16" s="1025">
        <v>13519</v>
      </c>
      <c r="F16" s="464">
        <v>5</v>
      </c>
      <c r="G16" s="90"/>
      <c r="H16" s="90"/>
    </row>
    <row r="17" spans="1:46" hidden="1">
      <c r="A17" s="1024">
        <v>1985</v>
      </c>
      <c r="B17" s="463">
        <v>64677</v>
      </c>
      <c r="C17" s="463">
        <v>5275</v>
      </c>
      <c r="D17" s="1025">
        <v>8823</v>
      </c>
      <c r="F17" s="464">
        <v>29</v>
      </c>
      <c r="G17" s="90"/>
      <c r="H17" s="90"/>
    </row>
    <row r="18" spans="1:46" hidden="1">
      <c r="A18" s="1024">
        <v>1986</v>
      </c>
      <c r="B18" s="463">
        <v>69253</v>
      </c>
      <c r="C18" s="463">
        <v>5660</v>
      </c>
      <c r="D18" s="1025">
        <v>8519</v>
      </c>
      <c r="F18" s="464">
        <v>19</v>
      </c>
      <c r="G18" s="90"/>
      <c r="H18" s="90"/>
    </row>
    <row r="19" spans="1:46" hidden="1">
      <c r="A19" s="1024">
        <v>1991</v>
      </c>
      <c r="B19" s="463">
        <v>120365</v>
      </c>
      <c r="C19" s="463">
        <v>5634</v>
      </c>
      <c r="D19" s="1025">
        <v>25763</v>
      </c>
      <c r="F19" s="464">
        <v>104</v>
      </c>
      <c r="G19" s="90"/>
      <c r="H19" s="90"/>
    </row>
    <row r="20" spans="1:46" s="92" customFormat="1" hidden="1">
      <c r="A20" s="1024">
        <v>1992</v>
      </c>
      <c r="B20" s="463">
        <v>125237</v>
      </c>
      <c r="C20" s="463">
        <v>6355</v>
      </c>
      <c r="D20" s="1025">
        <v>20982</v>
      </c>
      <c r="E20" s="83"/>
      <c r="F20" s="464">
        <v>5</v>
      </c>
      <c r="G20" s="90"/>
      <c r="H20" s="90"/>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row>
    <row r="21" spans="1:46" hidden="1">
      <c r="A21" s="1024">
        <v>1993</v>
      </c>
      <c r="B21" s="463">
        <v>139735</v>
      </c>
      <c r="C21" s="463">
        <v>7173</v>
      </c>
      <c r="D21" s="1025">
        <v>21999</v>
      </c>
      <c r="F21" s="464">
        <v>1</v>
      </c>
      <c r="G21" s="90"/>
      <c r="H21" s="90"/>
    </row>
    <row r="22" spans="1:46" hidden="1">
      <c r="A22" s="1024">
        <v>1994</v>
      </c>
      <c r="B22" s="463">
        <v>155376</v>
      </c>
      <c r="C22" s="463">
        <v>7004</v>
      </c>
      <c r="D22" s="1025">
        <v>20850</v>
      </c>
      <c r="F22" s="464">
        <v>25</v>
      </c>
      <c r="G22" s="90"/>
      <c r="H22" s="90"/>
    </row>
    <row r="23" spans="1:46" hidden="1">
      <c r="A23" s="1024">
        <v>1995</v>
      </c>
      <c r="B23" s="463">
        <v>175307</v>
      </c>
      <c r="C23" s="463">
        <v>7346</v>
      </c>
      <c r="D23" s="1025">
        <v>23497</v>
      </c>
      <c r="F23" s="464">
        <v>5</v>
      </c>
      <c r="G23" s="90"/>
      <c r="H23" s="90"/>
    </row>
    <row r="24" spans="1:46" hidden="1">
      <c r="A24" s="1024">
        <v>1996</v>
      </c>
      <c r="B24" s="463">
        <v>200640</v>
      </c>
      <c r="C24" s="463">
        <v>7543</v>
      </c>
      <c r="D24" s="1025">
        <v>22169</v>
      </c>
      <c r="F24" s="464">
        <v>4</v>
      </c>
      <c r="G24" s="90"/>
      <c r="H24" s="90"/>
    </row>
    <row r="25" spans="1:46" hidden="1">
      <c r="A25" s="1024">
        <v>1997</v>
      </c>
      <c r="B25" s="463">
        <v>224355</v>
      </c>
      <c r="C25" s="463">
        <v>6720</v>
      </c>
      <c r="D25" s="1025">
        <v>20781</v>
      </c>
      <c r="F25" s="466" t="s">
        <v>504</v>
      </c>
    </row>
    <row r="26" spans="1:46" hidden="1">
      <c r="A26" s="1024">
        <v>1998</v>
      </c>
      <c r="B26" s="463">
        <v>232384</v>
      </c>
      <c r="C26" s="463">
        <v>7413</v>
      </c>
      <c r="D26" s="1025">
        <v>33231</v>
      </c>
      <c r="F26" s="464">
        <v>6</v>
      </c>
    </row>
    <row r="27" spans="1:46" hidden="1">
      <c r="A27" s="1024">
        <v>1999</v>
      </c>
      <c r="B27" s="463">
        <v>295165</v>
      </c>
      <c r="C27" s="463">
        <v>7944</v>
      </c>
      <c r="D27" s="1025">
        <v>33104</v>
      </c>
      <c r="F27" s="464">
        <v>2</v>
      </c>
    </row>
    <row r="28" spans="1:46" hidden="1">
      <c r="A28" s="1024">
        <v>2000</v>
      </c>
      <c r="B28" s="463">
        <v>375428</v>
      </c>
      <c r="C28" s="463">
        <v>24435</v>
      </c>
      <c r="D28" s="1025">
        <v>28920</v>
      </c>
      <c r="F28" s="466" t="s">
        <v>504</v>
      </c>
    </row>
    <row r="29" spans="1:46" hidden="1">
      <c r="A29" s="500">
        <v>2001</v>
      </c>
      <c r="B29" s="467">
        <v>296388</v>
      </c>
      <c r="C29" s="467">
        <v>24174</v>
      </c>
      <c r="D29" s="1026">
        <v>33547</v>
      </c>
      <c r="F29" s="466" t="s">
        <v>504</v>
      </c>
    </row>
    <row r="30" spans="1:46" hidden="1">
      <c r="A30" s="494">
        <v>2002</v>
      </c>
      <c r="B30" s="468">
        <v>258873</v>
      </c>
      <c r="C30" s="468">
        <v>34325</v>
      </c>
      <c r="D30" s="501">
        <v>39484</v>
      </c>
      <c r="F30" s="470" t="s">
        <v>504</v>
      </c>
    </row>
    <row r="31" spans="1:46">
      <c r="A31" s="500">
        <v>2003</v>
      </c>
      <c r="B31" s="471">
        <v>267218</v>
      </c>
      <c r="C31" s="471">
        <v>35210</v>
      </c>
      <c r="D31" s="501">
        <v>43151</v>
      </c>
      <c r="F31" s="469">
        <v>4</v>
      </c>
    </row>
    <row r="32" spans="1:46">
      <c r="A32" s="500">
        <v>2004</v>
      </c>
      <c r="B32" s="471">
        <v>298489</v>
      </c>
      <c r="C32" s="471">
        <v>32352</v>
      </c>
      <c r="D32" s="501">
        <v>41157</v>
      </c>
      <c r="F32" s="466" t="s">
        <v>504</v>
      </c>
    </row>
    <row r="33" spans="1:6">
      <c r="A33" s="500">
        <v>2005</v>
      </c>
      <c r="B33" s="471">
        <v>323501</v>
      </c>
      <c r="C33" s="471">
        <v>39354</v>
      </c>
      <c r="D33" s="501">
        <v>47752</v>
      </c>
      <c r="F33" s="466">
        <v>1</v>
      </c>
    </row>
    <row r="34" spans="1:6">
      <c r="A34" s="500">
        <v>2006</v>
      </c>
      <c r="B34" s="471">
        <v>354775</v>
      </c>
      <c r="C34" s="471">
        <v>36939</v>
      </c>
      <c r="D34" s="501">
        <v>48444</v>
      </c>
      <c r="F34" s="466">
        <v>9</v>
      </c>
    </row>
    <row r="35" spans="1:6">
      <c r="A35" s="500">
        <v>2007</v>
      </c>
      <c r="B35" s="471">
        <v>394368</v>
      </c>
      <c r="C35" s="471">
        <v>40786</v>
      </c>
      <c r="D35" s="501">
        <v>49241</v>
      </c>
      <c r="F35" s="466">
        <v>1</v>
      </c>
    </row>
    <row r="36" spans="1:6">
      <c r="A36" s="500">
        <v>2008</v>
      </c>
      <c r="B36" s="471">
        <v>401392</v>
      </c>
      <c r="C36" s="471">
        <v>42388</v>
      </c>
      <c r="D36" s="501">
        <v>68470</v>
      </c>
      <c r="F36" s="464" t="s">
        <v>57</v>
      </c>
    </row>
    <row r="37" spans="1:6">
      <c r="A37" s="500">
        <v>2009</v>
      </c>
      <c r="B37" s="471">
        <v>352051</v>
      </c>
      <c r="C37" s="471">
        <v>43953</v>
      </c>
      <c r="D37" s="501">
        <v>65322</v>
      </c>
      <c r="F37" s="464">
        <v>4</v>
      </c>
    </row>
    <row r="38" spans="1:6">
      <c r="A38" s="500">
        <v>2010</v>
      </c>
      <c r="B38" s="472">
        <v>368939</v>
      </c>
      <c r="C38" s="472">
        <v>48214</v>
      </c>
      <c r="D38" s="501">
        <v>61499</v>
      </c>
      <c r="F38" s="464">
        <v>1</v>
      </c>
    </row>
    <row r="39" spans="1:6">
      <c r="A39" s="500">
        <v>2011</v>
      </c>
      <c r="B39" s="472">
        <v>398667</v>
      </c>
      <c r="C39" s="472">
        <v>49000</v>
      </c>
      <c r="D39" s="501">
        <v>65771</v>
      </c>
      <c r="F39" s="464"/>
    </row>
    <row r="40" spans="1:6">
      <c r="A40" s="500">
        <v>2012</v>
      </c>
      <c r="B40" s="471">
        <v>415026</v>
      </c>
      <c r="C40" s="471">
        <v>63636</v>
      </c>
      <c r="D40" s="501">
        <v>76646</v>
      </c>
      <c r="F40" s="464"/>
    </row>
    <row r="41" spans="1:6">
      <c r="A41" s="500">
        <v>2013</v>
      </c>
      <c r="B41" s="471">
        <v>433654</v>
      </c>
      <c r="C41" s="471">
        <v>74280</v>
      </c>
      <c r="D41" s="501">
        <v>93174</v>
      </c>
      <c r="F41" s="464"/>
    </row>
    <row r="42" spans="1:6">
      <c r="A42" s="500">
        <v>2014</v>
      </c>
      <c r="B42" s="471">
        <v>455017</v>
      </c>
      <c r="C42" s="471">
        <v>67865</v>
      </c>
      <c r="D42" s="501">
        <v>107823</v>
      </c>
      <c r="F42" s="464"/>
    </row>
    <row r="43" spans="1:6">
      <c r="A43" s="500">
        <v>2015</v>
      </c>
      <c r="B43" s="471">
        <v>503889</v>
      </c>
      <c r="C43" s="471">
        <v>63981</v>
      </c>
      <c r="D43" s="501">
        <v>88486</v>
      </c>
      <c r="F43" s="473" t="s">
        <v>57</v>
      </c>
    </row>
    <row r="44" spans="1:6">
      <c r="A44" s="500">
        <v>2016</v>
      </c>
      <c r="B44" s="471">
        <v>530270</v>
      </c>
      <c r="C44" s="471">
        <v>72744</v>
      </c>
      <c r="D44" s="499">
        <v>87447</v>
      </c>
      <c r="F44" s="474"/>
    </row>
    <row r="45" spans="1:6">
      <c r="A45" s="500">
        <v>2017</v>
      </c>
      <c r="B45" s="471">
        <v>594107</v>
      </c>
      <c r="C45" s="471">
        <v>79557</v>
      </c>
      <c r="D45" s="499">
        <v>92138</v>
      </c>
      <c r="F45" s="474"/>
    </row>
    <row r="46" spans="1:6">
      <c r="A46" s="500">
        <v>2018</v>
      </c>
      <c r="B46" s="471">
        <v>638847</v>
      </c>
      <c r="C46" s="471">
        <v>85563</v>
      </c>
      <c r="D46" s="499">
        <v>96091</v>
      </c>
      <c r="F46" s="474"/>
    </row>
    <row r="47" spans="1:6" s="80" customFormat="1">
      <c r="A47" s="500">
        <v>2019</v>
      </c>
      <c r="B47" s="471">
        <v>673233</v>
      </c>
      <c r="C47" s="471">
        <v>80526</v>
      </c>
      <c r="D47" s="499">
        <v>98234</v>
      </c>
      <c r="F47" s="474"/>
    </row>
    <row r="48" spans="1:6" s="80" customFormat="1">
      <c r="A48" s="500">
        <v>2020</v>
      </c>
      <c r="B48" s="471">
        <v>738112</v>
      </c>
      <c r="C48" s="471">
        <v>76184</v>
      </c>
      <c r="D48" s="499">
        <v>97636</v>
      </c>
      <c r="F48" s="474"/>
    </row>
    <row r="49" spans="1:21" s="80" customFormat="1">
      <c r="A49" s="500">
        <v>2021</v>
      </c>
      <c r="B49" s="471">
        <v>943928</v>
      </c>
      <c r="C49" s="471">
        <v>83716</v>
      </c>
      <c r="D49" s="499">
        <v>108345</v>
      </c>
      <c r="F49" s="474"/>
    </row>
    <row r="50" spans="1:21" s="80" customFormat="1">
      <c r="A50" s="500">
        <v>2022</v>
      </c>
      <c r="B50" s="471">
        <v>787795</v>
      </c>
      <c r="C50" s="471">
        <v>92847</v>
      </c>
      <c r="D50" s="501">
        <v>114223</v>
      </c>
      <c r="F50" s="474"/>
    </row>
    <row r="51" spans="1:21" s="80" customFormat="1" ht="28.5" customHeight="1">
      <c r="A51" s="814">
        <v>2023</v>
      </c>
      <c r="B51" s="475">
        <v>737018</v>
      </c>
      <c r="C51" s="475">
        <v>96913</v>
      </c>
      <c r="D51" s="1027">
        <v>127056</v>
      </c>
      <c r="F51" s="474"/>
    </row>
    <row r="52" spans="1:21" s="80" customFormat="1">
      <c r="A52" s="494"/>
      <c r="B52" s="1028"/>
      <c r="C52" s="1028"/>
      <c r="D52" s="1029"/>
      <c r="F52" s="474"/>
    </row>
    <row r="53" spans="1:21" ht="50.25" customHeight="1" thickBot="1">
      <c r="A53" s="1497" t="s">
        <v>612</v>
      </c>
      <c r="B53" s="1372"/>
      <c r="C53" s="1372"/>
      <c r="D53" s="1373"/>
      <c r="E53" s="476"/>
      <c r="F53" s="476"/>
      <c r="G53" s="476"/>
      <c r="H53" s="476"/>
      <c r="I53" s="476"/>
      <c r="J53" s="476"/>
      <c r="K53" s="476"/>
      <c r="L53" s="476"/>
      <c r="M53" s="476"/>
      <c r="N53" s="476"/>
      <c r="O53" s="476"/>
      <c r="P53" s="476"/>
      <c r="Q53" s="476"/>
      <c r="R53" s="476"/>
      <c r="S53" s="476"/>
      <c r="T53" s="476"/>
      <c r="U53" s="476"/>
    </row>
    <row r="55" spans="1:21" ht="15">
      <c r="A55" s="1294" t="s">
        <v>1071</v>
      </c>
    </row>
    <row r="56" spans="1:21">
      <c r="A56" s="477"/>
    </row>
  </sheetData>
  <sheetProtection algorithmName="SHA-512" hashValue="8Kx1pYHukzCVnqB0pD8HlGpS40RnnNwf7iCcf0Cm7BX3bUxGW2TXdi/glzMJQYdYhnx8nTJnDOmvdQTpS0iYgQ==" saltValue="zaGwqbCqhbLQfrRLBG7EcA==" spinCount="100000" sheet="1" objects="1" scenarios="1"/>
  <mergeCells count="4">
    <mergeCell ref="A1:D1"/>
    <mergeCell ref="A2:D2"/>
    <mergeCell ref="A3:D3"/>
    <mergeCell ref="A53:D53"/>
  </mergeCells>
  <hyperlinks>
    <hyperlink ref="A55" location="'Table of Contents'!A1" display="Return to Table of Contents" xr:uid="{CA28DDC7-2212-43E5-9CDE-2EB549F79658}"/>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022A3-9EA1-44A4-9A8F-3AE5902F9C5F}">
  <sheetPr>
    <pageSetUpPr fitToPage="1"/>
  </sheetPr>
  <dimension ref="A1:E30"/>
  <sheetViews>
    <sheetView workbookViewId="0">
      <selection activeCell="A30" sqref="A30"/>
    </sheetView>
  </sheetViews>
  <sheetFormatPr defaultColWidth="8.5703125" defaultRowHeight="12.75"/>
  <cols>
    <col min="1" max="1" width="64.5703125" style="93" customWidth="1"/>
    <col min="2" max="2" width="18.7109375" style="93" customWidth="1"/>
    <col min="3" max="3" width="17.7109375" style="93" customWidth="1"/>
    <col min="4" max="4" width="11.140625" style="93" customWidth="1"/>
    <col min="5" max="5" width="11.140625" style="93" hidden="1" customWidth="1"/>
    <col min="6" max="250" width="11.140625" style="93" customWidth="1"/>
    <col min="251" max="256" width="8.5703125" style="93"/>
    <col min="257" max="257" width="64.5703125" style="93" customWidth="1"/>
    <col min="258" max="258" width="18.7109375" style="93" customWidth="1"/>
    <col min="259" max="259" width="17.7109375" style="93" customWidth="1"/>
    <col min="260" max="260" width="11.140625" style="93" customWidth="1"/>
    <col min="261" max="261" width="0" style="93" hidden="1" customWidth="1"/>
    <col min="262" max="506" width="11.140625" style="93" customWidth="1"/>
    <col min="507" max="512" width="8.5703125" style="93"/>
    <col min="513" max="513" width="64.5703125" style="93" customWidth="1"/>
    <col min="514" max="514" width="18.7109375" style="93" customWidth="1"/>
    <col min="515" max="515" width="17.7109375" style="93" customWidth="1"/>
    <col min="516" max="516" width="11.140625" style="93" customWidth="1"/>
    <col min="517" max="517" width="0" style="93" hidden="1" customWidth="1"/>
    <col min="518" max="762" width="11.140625" style="93" customWidth="1"/>
    <col min="763" max="768" width="8.5703125" style="93"/>
    <col min="769" max="769" width="64.5703125" style="93" customWidth="1"/>
    <col min="770" max="770" width="18.7109375" style="93" customWidth="1"/>
    <col min="771" max="771" width="17.7109375" style="93" customWidth="1"/>
    <col min="772" max="772" width="11.140625" style="93" customWidth="1"/>
    <col min="773" max="773" width="0" style="93" hidden="1" customWidth="1"/>
    <col min="774" max="1018" width="11.140625" style="93" customWidth="1"/>
    <col min="1019" max="1024" width="8.5703125" style="93"/>
    <col min="1025" max="1025" width="64.5703125" style="93" customWidth="1"/>
    <col min="1026" max="1026" width="18.7109375" style="93" customWidth="1"/>
    <col min="1027" max="1027" width="17.7109375" style="93" customWidth="1"/>
    <col min="1028" max="1028" width="11.140625" style="93" customWidth="1"/>
    <col min="1029" max="1029" width="0" style="93" hidden="1" customWidth="1"/>
    <col min="1030" max="1274" width="11.140625" style="93" customWidth="1"/>
    <col min="1275" max="1280" width="8.5703125" style="93"/>
    <col min="1281" max="1281" width="64.5703125" style="93" customWidth="1"/>
    <col min="1282" max="1282" width="18.7109375" style="93" customWidth="1"/>
    <col min="1283" max="1283" width="17.7109375" style="93" customWidth="1"/>
    <col min="1284" max="1284" width="11.140625" style="93" customWidth="1"/>
    <col min="1285" max="1285" width="0" style="93" hidden="1" customWidth="1"/>
    <col min="1286" max="1530" width="11.140625" style="93" customWidth="1"/>
    <col min="1531" max="1536" width="8.5703125" style="93"/>
    <col min="1537" max="1537" width="64.5703125" style="93" customWidth="1"/>
    <col min="1538" max="1538" width="18.7109375" style="93" customWidth="1"/>
    <col min="1539" max="1539" width="17.7109375" style="93" customWidth="1"/>
    <col min="1540" max="1540" width="11.140625" style="93" customWidth="1"/>
    <col min="1541" max="1541" width="0" style="93" hidden="1" customWidth="1"/>
    <col min="1542" max="1786" width="11.140625" style="93" customWidth="1"/>
    <col min="1787" max="1792" width="8.5703125" style="93"/>
    <col min="1793" max="1793" width="64.5703125" style="93" customWidth="1"/>
    <col min="1794" max="1794" width="18.7109375" style="93" customWidth="1"/>
    <col min="1795" max="1795" width="17.7109375" style="93" customWidth="1"/>
    <col min="1796" max="1796" width="11.140625" style="93" customWidth="1"/>
    <col min="1797" max="1797" width="0" style="93" hidden="1" customWidth="1"/>
    <col min="1798" max="2042" width="11.140625" style="93" customWidth="1"/>
    <col min="2043" max="2048" width="8.5703125" style="93"/>
    <col min="2049" max="2049" width="64.5703125" style="93" customWidth="1"/>
    <col min="2050" max="2050" width="18.7109375" style="93" customWidth="1"/>
    <col min="2051" max="2051" width="17.7109375" style="93" customWidth="1"/>
    <col min="2052" max="2052" width="11.140625" style="93" customWidth="1"/>
    <col min="2053" max="2053" width="0" style="93" hidden="1" customWidth="1"/>
    <col min="2054" max="2298" width="11.140625" style="93" customWidth="1"/>
    <col min="2299" max="2304" width="8.5703125" style="93"/>
    <col min="2305" max="2305" width="64.5703125" style="93" customWidth="1"/>
    <col min="2306" max="2306" width="18.7109375" style="93" customWidth="1"/>
    <col min="2307" max="2307" width="17.7109375" style="93" customWidth="1"/>
    <col min="2308" max="2308" width="11.140625" style="93" customWidth="1"/>
    <col min="2309" max="2309" width="0" style="93" hidden="1" customWidth="1"/>
    <col min="2310" max="2554" width="11.140625" style="93" customWidth="1"/>
    <col min="2555" max="2560" width="8.5703125" style="93"/>
    <col min="2561" max="2561" width="64.5703125" style="93" customWidth="1"/>
    <col min="2562" max="2562" width="18.7109375" style="93" customWidth="1"/>
    <col min="2563" max="2563" width="17.7109375" style="93" customWidth="1"/>
    <col min="2564" max="2564" width="11.140625" style="93" customWidth="1"/>
    <col min="2565" max="2565" width="0" style="93" hidden="1" customWidth="1"/>
    <col min="2566" max="2810" width="11.140625" style="93" customWidth="1"/>
    <col min="2811" max="2816" width="8.5703125" style="93"/>
    <col min="2817" max="2817" width="64.5703125" style="93" customWidth="1"/>
    <col min="2818" max="2818" width="18.7109375" style="93" customWidth="1"/>
    <col min="2819" max="2819" width="17.7109375" style="93" customWidth="1"/>
    <col min="2820" max="2820" width="11.140625" style="93" customWidth="1"/>
    <col min="2821" max="2821" width="0" style="93" hidden="1" customWidth="1"/>
    <col min="2822" max="3066" width="11.140625" style="93" customWidth="1"/>
    <col min="3067" max="3072" width="8.5703125" style="93"/>
    <col min="3073" max="3073" width="64.5703125" style="93" customWidth="1"/>
    <col min="3074" max="3074" width="18.7109375" style="93" customWidth="1"/>
    <col min="3075" max="3075" width="17.7109375" style="93" customWidth="1"/>
    <col min="3076" max="3076" width="11.140625" style="93" customWidth="1"/>
    <col min="3077" max="3077" width="0" style="93" hidden="1" customWidth="1"/>
    <col min="3078" max="3322" width="11.140625" style="93" customWidth="1"/>
    <col min="3323" max="3328" width="8.5703125" style="93"/>
    <col min="3329" max="3329" width="64.5703125" style="93" customWidth="1"/>
    <col min="3330" max="3330" width="18.7109375" style="93" customWidth="1"/>
    <col min="3331" max="3331" width="17.7109375" style="93" customWidth="1"/>
    <col min="3332" max="3332" width="11.140625" style="93" customWidth="1"/>
    <col min="3333" max="3333" width="0" style="93" hidden="1" customWidth="1"/>
    <col min="3334" max="3578" width="11.140625" style="93" customWidth="1"/>
    <col min="3579" max="3584" width="8.5703125" style="93"/>
    <col min="3585" max="3585" width="64.5703125" style="93" customWidth="1"/>
    <col min="3586" max="3586" width="18.7109375" style="93" customWidth="1"/>
    <col min="3587" max="3587" width="17.7109375" style="93" customWidth="1"/>
    <col min="3588" max="3588" width="11.140625" style="93" customWidth="1"/>
    <col min="3589" max="3589" width="0" style="93" hidden="1" customWidth="1"/>
    <col min="3590" max="3834" width="11.140625" style="93" customWidth="1"/>
    <col min="3835" max="3840" width="8.5703125" style="93"/>
    <col min="3841" max="3841" width="64.5703125" style="93" customWidth="1"/>
    <col min="3842" max="3842" width="18.7109375" style="93" customWidth="1"/>
    <col min="3843" max="3843" width="17.7109375" style="93" customWidth="1"/>
    <col min="3844" max="3844" width="11.140625" style="93" customWidth="1"/>
    <col min="3845" max="3845" width="0" style="93" hidden="1" customWidth="1"/>
    <col min="3846" max="4090" width="11.140625" style="93" customWidth="1"/>
    <col min="4091" max="4096" width="8.5703125" style="93"/>
    <col min="4097" max="4097" width="64.5703125" style="93" customWidth="1"/>
    <col min="4098" max="4098" width="18.7109375" style="93" customWidth="1"/>
    <col min="4099" max="4099" width="17.7109375" style="93" customWidth="1"/>
    <col min="4100" max="4100" width="11.140625" style="93" customWidth="1"/>
    <col min="4101" max="4101" width="0" style="93" hidden="1" customWidth="1"/>
    <col min="4102" max="4346" width="11.140625" style="93" customWidth="1"/>
    <col min="4347" max="4352" width="8.5703125" style="93"/>
    <col min="4353" max="4353" width="64.5703125" style="93" customWidth="1"/>
    <col min="4354" max="4354" width="18.7109375" style="93" customWidth="1"/>
    <col min="4355" max="4355" width="17.7109375" style="93" customWidth="1"/>
    <col min="4356" max="4356" width="11.140625" style="93" customWidth="1"/>
    <col min="4357" max="4357" width="0" style="93" hidden="1" customWidth="1"/>
    <col min="4358" max="4602" width="11.140625" style="93" customWidth="1"/>
    <col min="4603" max="4608" width="8.5703125" style="93"/>
    <col min="4609" max="4609" width="64.5703125" style="93" customWidth="1"/>
    <col min="4610" max="4610" width="18.7109375" style="93" customWidth="1"/>
    <col min="4611" max="4611" width="17.7109375" style="93" customWidth="1"/>
    <col min="4612" max="4612" width="11.140625" style="93" customWidth="1"/>
    <col min="4613" max="4613" width="0" style="93" hidden="1" customWidth="1"/>
    <col min="4614" max="4858" width="11.140625" style="93" customWidth="1"/>
    <col min="4859" max="4864" width="8.5703125" style="93"/>
    <col min="4865" max="4865" width="64.5703125" style="93" customWidth="1"/>
    <col min="4866" max="4866" width="18.7109375" style="93" customWidth="1"/>
    <col min="4867" max="4867" width="17.7109375" style="93" customWidth="1"/>
    <col min="4868" max="4868" width="11.140625" style="93" customWidth="1"/>
    <col min="4869" max="4869" width="0" style="93" hidden="1" customWidth="1"/>
    <col min="4870" max="5114" width="11.140625" style="93" customWidth="1"/>
    <col min="5115" max="5120" width="8.5703125" style="93"/>
    <col min="5121" max="5121" width="64.5703125" style="93" customWidth="1"/>
    <col min="5122" max="5122" width="18.7109375" style="93" customWidth="1"/>
    <col min="5123" max="5123" width="17.7109375" style="93" customWidth="1"/>
    <col min="5124" max="5124" width="11.140625" style="93" customWidth="1"/>
    <col min="5125" max="5125" width="0" style="93" hidden="1" customWidth="1"/>
    <col min="5126" max="5370" width="11.140625" style="93" customWidth="1"/>
    <col min="5371" max="5376" width="8.5703125" style="93"/>
    <col min="5377" max="5377" width="64.5703125" style="93" customWidth="1"/>
    <col min="5378" max="5378" width="18.7109375" style="93" customWidth="1"/>
    <col min="5379" max="5379" width="17.7109375" style="93" customWidth="1"/>
    <col min="5380" max="5380" width="11.140625" style="93" customWidth="1"/>
    <col min="5381" max="5381" width="0" style="93" hidden="1" customWidth="1"/>
    <col min="5382" max="5626" width="11.140625" style="93" customWidth="1"/>
    <col min="5627" max="5632" width="8.5703125" style="93"/>
    <col min="5633" max="5633" width="64.5703125" style="93" customWidth="1"/>
    <col min="5634" max="5634" width="18.7109375" style="93" customWidth="1"/>
    <col min="5635" max="5635" width="17.7109375" style="93" customWidth="1"/>
    <col min="5636" max="5636" width="11.140625" style="93" customWidth="1"/>
    <col min="5637" max="5637" width="0" style="93" hidden="1" customWidth="1"/>
    <col min="5638" max="5882" width="11.140625" style="93" customWidth="1"/>
    <col min="5883" max="5888" width="8.5703125" style="93"/>
    <col min="5889" max="5889" width="64.5703125" style="93" customWidth="1"/>
    <col min="5890" max="5890" width="18.7109375" style="93" customWidth="1"/>
    <col min="5891" max="5891" width="17.7109375" style="93" customWidth="1"/>
    <col min="5892" max="5892" width="11.140625" style="93" customWidth="1"/>
    <col min="5893" max="5893" width="0" style="93" hidden="1" customWidth="1"/>
    <col min="5894" max="6138" width="11.140625" style="93" customWidth="1"/>
    <col min="6139" max="6144" width="8.5703125" style="93"/>
    <col min="6145" max="6145" width="64.5703125" style="93" customWidth="1"/>
    <col min="6146" max="6146" width="18.7109375" style="93" customWidth="1"/>
    <col min="6147" max="6147" width="17.7109375" style="93" customWidth="1"/>
    <col min="6148" max="6148" width="11.140625" style="93" customWidth="1"/>
    <col min="6149" max="6149" width="0" style="93" hidden="1" customWidth="1"/>
    <col min="6150" max="6394" width="11.140625" style="93" customWidth="1"/>
    <col min="6395" max="6400" width="8.5703125" style="93"/>
    <col min="6401" max="6401" width="64.5703125" style="93" customWidth="1"/>
    <col min="6402" max="6402" width="18.7109375" style="93" customWidth="1"/>
    <col min="6403" max="6403" width="17.7109375" style="93" customWidth="1"/>
    <col min="6404" max="6404" width="11.140625" style="93" customWidth="1"/>
    <col min="6405" max="6405" width="0" style="93" hidden="1" customWidth="1"/>
    <col min="6406" max="6650" width="11.140625" style="93" customWidth="1"/>
    <col min="6651" max="6656" width="8.5703125" style="93"/>
    <col min="6657" max="6657" width="64.5703125" style="93" customWidth="1"/>
    <col min="6658" max="6658" width="18.7109375" style="93" customWidth="1"/>
    <col min="6659" max="6659" width="17.7109375" style="93" customWidth="1"/>
    <col min="6660" max="6660" width="11.140625" style="93" customWidth="1"/>
    <col min="6661" max="6661" width="0" style="93" hidden="1" customWidth="1"/>
    <col min="6662" max="6906" width="11.140625" style="93" customWidth="1"/>
    <col min="6907" max="6912" width="8.5703125" style="93"/>
    <col min="6913" max="6913" width="64.5703125" style="93" customWidth="1"/>
    <col min="6914" max="6914" width="18.7109375" style="93" customWidth="1"/>
    <col min="6915" max="6915" width="17.7109375" style="93" customWidth="1"/>
    <col min="6916" max="6916" width="11.140625" style="93" customWidth="1"/>
    <col min="6917" max="6917" width="0" style="93" hidden="1" customWidth="1"/>
    <col min="6918" max="7162" width="11.140625" style="93" customWidth="1"/>
    <col min="7163" max="7168" width="8.5703125" style="93"/>
    <col min="7169" max="7169" width="64.5703125" style="93" customWidth="1"/>
    <col min="7170" max="7170" width="18.7109375" style="93" customWidth="1"/>
    <col min="7171" max="7171" width="17.7109375" style="93" customWidth="1"/>
    <col min="7172" max="7172" width="11.140625" style="93" customWidth="1"/>
    <col min="7173" max="7173" width="0" style="93" hidden="1" customWidth="1"/>
    <col min="7174" max="7418" width="11.140625" style="93" customWidth="1"/>
    <col min="7419" max="7424" width="8.5703125" style="93"/>
    <col min="7425" max="7425" width="64.5703125" style="93" customWidth="1"/>
    <col min="7426" max="7426" width="18.7109375" style="93" customWidth="1"/>
    <col min="7427" max="7427" width="17.7109375" style="93" customWidth="1"/>
    <col min="7428" max="7428" width="11.140625" style="93" customWidth="1"/>
    <col min="7429" max="7429" width="0" style="93" hidden="1" customWidth="1"/>
    <col min="7430" max="7674" width="11.140625" style="93" customWidth="1"/>
    <col min="7675" max="7680" width="8.5703125" style="93"/>
    <col min="7681" max="7681" width="64.5703125" style="93" customWidth="1"/>
    <col min="7682" max="7682" width="18.7109375" style="93" customWidth="1"/>
    <col min="7683" max="7683" width="17.7109375" style="93" customWidth="1"/>
    <col min="7684" max="7684" width="11.140625" style="93" customWidth="1"/>
    <col min="7685" max="7685" width="0" style="93" hidden="1" customWidth="1"/>
    <col min="7686" max="7930" width="11.140625" style="93" customWidth="1"/>
    <col min="7931" max="7936" width="8.5703125" style="93"/>
    <col min="7937" max="7937" width="64.5703125" style="93" customWidth="1"/>
    <col min="7938" max="7938" width="18.7109375" style="93" customWidth="1"/>
    <col min="7939" max="7939" width="17.7109375" style="93" customWidth="1"/>
    <col min="7940" max="7940" width="11.140625" style="93" customWidth="1"/>
    <col min="7941" max="7941" width="0" style="93" hidden="1" customWidth="1"/>
    <col min="7942" max="8186" width="11.140625" style="93" customWidth="1"/>
    <col min="8187" max="8192" width="8.5703125" style="93"/>
    <col min="8193" max="8193" width="64.5703125" style="93" customWidth="1"/>
    <col min="8194" max="8194" width="18.7109375" style="93" customWidth="1"/>
    <col min="8195" max="8195" width="17.7109375" style="93" customWidth="1"/>
    <col min="8196" max="8196" width="11.140625" style="93" customWidth="1"/>
    <col min="8197" max="8197" width="0" style="93" hidden="1" customWidth="1"/>
    <col min="8198" max="8442" width="11.140625" style="93" customWidth="1"/>
    <col min="8443" max="8448" width="8.5703125" style="93"/>
    <col min="8449" max="8449" width="64.5703125" style="93" customWidth="1"/>
    <col min="8450" max="8450" width="18.7109375" style="93" customWidth="1"/>
    <col min="8451" max="8451" width="17.7109375" style="93" customWidth="1"/>
    <col min="8452" max="8452" width="11.140625" style="93" customWidth="1"/>
    <col min="8453" max="8453" width="0" style="93" hidden="1" customWidth="1"/>
    <col min="8454" max="8698" width="11.140625" style="93" customWidth="1"/>
    <col min="8699" max="8704" width="8.5703125" style="93"/>
    <col min="8705" max="8705" width="64.5703125" style="93" customWidth="1"/>
    <col min="8706" max="8706" width="18.7109375" style="93" customWidth="1"/>
    <col min="8707" max="8707" width="17.7109375" style="93" customWidth="1"/>
    <col min="8708" max="8708" width="11.140625" style="93" customWidth="1"/>
    <col min="8709" max="8709" width="0" style="93" hidden="1" customWidth="1"/>
    <col min="8710" max="8954" width="11.140625" style="93" customWidth="1"/>
    <col min="8955" max="8960" width="8.5703125" style="93"/>
    <col min="8961" max="8961" width="64.5703125" style="93" customWidth="1"/>
    <col min="8962" max="8962" width="18.7109375" style="93" customWidth="1"/>
    <col min="8963" max="8963" width="17.7109375" style="93" customWidth="1"/>
    <col min="8964" max="8964" width="11.140625" style="93" customWidth="1"/>
    <col min="8965" max="8965" width="0" style="93" hidden="1" customWidth="1"/>
    <col min="8966" max="9210" width="11.140625" style="93" customWidth="1"/>
    <col min="9211" max="9216" width="8.5703125" style="93"/>
    <col min="9217" max="9217" width="64.5703125" style="93" customWidth="1"/>
    <col min="9218" max="9218" width="18.7109375" style="93" customWidth="1"/>
    <col min="9219" max="9219" width="17.7109375" style="93" customWidth="1"/>
    <col min="9220" max="9220" width="11.140625" style="93" customWidth="1"/>
    <col min="9221" max="9221" width="0" style="93" hidden="1" customWidth="1"/>
    <col min="9222" max="9466" width="11.140625" style="93" customWidth="1"/>
    <col min="9467" max="9472" width="8.5703125" style="93"/>
    <col min="9473" max="9473" width="64.5703125" style="93" customWidth="1"/>
    <col min="9474" max="9474" width="18.7109375" style="93" customWidth="1"/>
    <col min="9475" max="9475" width="17.7109375" style="93" customWidth="1"/>
    <col min="9476" max="9476" width="11.140625" style="93" customWidth="1"/>
    <col min="9477" max="9477" width="0" style="93" hidden="1" customWidth="1"/>
    <col min="9478" max="9722" width="11.140625" style="93" customWidth="1"/>
    <col min="9723" max="9728" width="8.5703125" style="93"/>
    <col min="9729" max="9729" width="64.5703125" style="93" customWidth="1"/>
    <col min="9730" max="9730" width="18.7109375" style="93" customWidth="1"/>
    <col min="9731" max="9731" width="17.7109375" style="93" customWidth="1"/>
    <col min="9732" max="9732" width="11.140625" style="93" customWidth="1"/>
    <col min="9733" max="9733" width="0" style="93" hidden="1" customWidth="1"/>
    <col min="9734" max="9978" width="11.140625" style="93" customWidth="1"/>
    <col min="9979" max="9984" width="8.5703125" style="93"/>
    <col min="9985" max="9985" width="64.5703125" style="93" customWidth="1"/>
    <col min="9986" max="9986" width="18.7109375" style="93" customWidth="1"/>
    <col min="9987" max="9987" width="17.7109375" style="93" customWidth="1"/>
    <col min="9988" max="9988" width="11.140625" style="93" customWidth="1"/>
    <col min="9989" max="9989" width="0" style="93" hidden="1" customWidth="1"/>
    <col min="9990" max="10234" width="11.140625" style="93" customWidth="1"/>
    <col min="10235" max="10240" width="8.5703125" style="93"/>
    <col min="10241" max="10241" width="64.5703125" style="93" customWidth="1"/>
    <col min="10242" max="10242" width="18.7109375" style="93" customWidth="1"/>
    <col min="10243" max="10243" width="17.7109375" style="93" customWidth="1"/>
    <col min="10244" max="10244" width="11.140625" style="93" customWidth="1"/>
    <col min="10245" max="10245" width="0" style="93" hidden="1" customWidth="1"/>
    <col min="10246" max="10490" width="11.140625" style="93" customWidth="1"/>
    <col min="10491" max="10496" width="8.5703125" style="93"/>
    <col min="10497" max="10497" width="64.5703125" style="93" customWidth="1"/>
    <col min="10498" max="10498" width="18.7109375" style="93" customWidth="1"/>
    <col min="10499" max="10499" width="17.7109375" style="93" customWidth="1"/>
    <col min="10500" max="10500" width="11.140625" style="93" customWidth="1"/>
    <col min="10501" max="10501" width="0" style="93" hidden="1" customWidth="1"/>
    <col min="10502" max="10746" width="11.140625" style="93" customWidth="1"/>
    <col min="10747" max="10752" width="8.5703125" style="93"/>
    <col min="10753" max="10753" width="64.5703125" style="93" customWidth="1"/>
    <col min="10754" max="10754" width="18.7109375" style="93" customWidth="1"/>
    <col min="10755" max="10755" width="17.7109375" style="93" customWidth="1"/>
    <col min="10756" max="10756" width="11.140625" style="93" customWidth="1"/>
    <col min="10757" max="10757" width="0" style="93" hidden="1" customWidth="1"/>
    <col min="10758" max="11002" width="11.140625" style="93" customWidth="1"/>
    <col min="11003" max="11008" width="8.5703125" style="93"/>
    <col min="11009" max="11009" width="64.5703125" style="93" customWidth="1"/>
    <col min="11010" max="11010" width="18.7109375" style="93" customWidth="1"/>
    <col min="11011" max="11011" width="17.7109375" style="93" customWidth="1"/>
    <col min="11012" max="11012" width="11.140625" style="93" customWidth="1"/>
    <col min="11013" max="11013" width="0" style="93" hidden="1" customWidth="1"/>
    <col min="11014" max="11258" width="11.140625" style="93" customWidth="1"/>
    <col min="11259" max="11264" width="8.5703125" style="93"/>
    <col min="11265" max="11265" width="64.5703125" style="93" customWidth="1"/>
    <col min="11266" max="11266" width="18.7109375" style="93" customWidth="1"/>
    <col min="11267" max="11267" width="17.7109375" style="93" customWidth="1"/>
    <col min="11268" max="11268" width="11.140625" style="93" customWidth="1"/>
    <col min="11269" max="11269" width="0" style="93" hidden="1" customWidth="1"/>
    <col min="11270" max="11514" width="11.140625" style="93" customWidth="1"/>
    <col min="11515" max="11520" width="8.5703125" style="93"/>
    <col min="11521" max="11521" width="64.5703125" style="93" customWidth="1"/>
    <col min="11522" max="11522" width="18.7109375" style="93" customWidth="1"/>
    <col min="11523" max="11523" width="17.7109375" style="93" customWidth="1"/>
    <col min="11524" max="11524" width="11.140625" style="93" customWidth="1"/>
    <col min="11525" max="11525" width="0" style="93" hidden="1" customWidth="1"/>
    <col min="11526" max="11770" width="11.140625" style="93" customWidth="1"/>
    <col min="11771" max="11776" width="8.5703125" style="93"/>
    <col min="11777" max="11777" width="64.5703125" style="93" customWidth="1"/>
    <col min="11778" max="11778" width="18.7109375" style="93" customWidth="1"/>
    <col min="11779" max="11779" width="17.7109375" style="93" customWidth="1"/>
    <col min="11780" max="11780" width="11.140625" style="93" customWidth="1"/>
    <col min="11781" max="11781" width="0" style="93" hidden="1" customWidth="1"/>
    <col min="11782" max="12026" width="11.140625" style="93" customWidth="1"/>
    <col min="12027" max="12032" width="8.5703125" style="93"/>
    <col min="12033" max="12033" width="64.5703125" style="93" customWidth="1"/>
    <col min="12034" max="12034" width="18.7109375" style="93" customWidth="1"/>
    <col min="12035" max="12035" width="17.7109375" style="93" customWidth="1"/>
    <col min="12036" max="12036" width="11.140625" style="93" customWidth="1"/>
    <col min="12037" max="12037" width="0" style="93" hidden="1" customWidth="1"/>
    <col min="12038" max="12282" width="11.140625" style="93" customWidth="1"/>
    <col min="12283" max="12288" width="8.5703125" style="93"/>
    <col min="12289" max="12289" width="64.5703125" style="93" customWidth="1"/>
    <col min="12290" max="12290" width="18.7109375" style="93" customWidth="1"/>
    <col min="12291" max="12291" width="17.7109375" style="93" customWidth="1"/>
    <col min="12292" max="12292" width="11.140625" style="93" customWidth="1"/>
    <col min="12293" max="12293" width="0" style="93" hidden="1" customWidth="1"/>
    <col min="12294" max="12538" width="11.140625" style="93" customWidth="1"/>
    <col min="12539" max="12544" width="8.5703125" style="93"/>
    <col min="12545" max="12545" width="64.5703125" style="93" customWidth="1"/>
    <col min="12546" max="12546" width="18.7109375" style="93" customWidth="1"/>
    <col min="12547" max="12547" width="17.7109375" style="93" customWidth="1"/>
    <col min="12548" max="12548" width="11.140625" style="93" customWidth="1"/>
    <col min="12549" max="12549" width="0" style="93" hidden="1" customWidth="1"/>
    <col min="12550" max="12794" width="11.140625" style="93" customWidth="1"/>
    <col min="12795" max="12800" width="8.5703125" style="93"/>
    <col min="12801" max="12801" width="64.5703125" style="93" customWidth="1"/>
    <col min="12802" max="12802" width="18.7109375" style="93" customWidth="1"/>
    <col min="12803" max="12803" width="17.7109375" style="93" customWidth="1"/>
    <col min="12804" max="12804" width="11.140625" style="93" customWidth="1"/>
    <col min="12805" max="12805" width="0" style="93" hidden="1" customWidth="1"/>
    <col min="12806" max="13050" width="11.140625" style="93" customWidth="1"/>
    <col min="13051" max="13056" width="8.5703125" style="93"/>
    <col min="13057" max="13057" width="64.5703125" style="93" customWidth="1"/>
    <col min="13058" max="13058" width="18.7109375" style="93" customWidth="1"/>
    <col min="13059" max="13059" width="17.7109375" style="93" customWidth="1"/>
    <col min="13060" max="13060" width="11.140625" style="93" customWidth="1"/>
    <col min="13061" max="13061" width="0" style="93" hidden="1" customWidth="1"/>
    <col min="13062" max="13306" width="11.140625" style="93" customWidth="1"/>
    <col min="13307" max="13312" width="8.5703125" style="93"/>
    <col min="13313" max="13313" width="64.5703125" style="93" customWidth="1"/>
    <col min="13314" max="13314" width="18.7109375" style="93" customWidth="1"/>
    <col min="13315" max="13315" width="17.7109375" style="93" customWidth="1"/>
    <col min="13316" max="13316" width="11.140625" style="93" customWidth="1"/>
    <col min="13317" max="13317" width="0" style="93" hidden="1" customWidth="1"/>
    <col min="13318" max="13562" width="11.140625" style="93" customWidth="1"/>
    <col min="13563" max="13568" width="8.5703125" style="93"/>
    <col min="13569" max="13569" width="64.5703125" style="93" customWidth="1"/>
    <col min="13570" max="13570" width="18.7109375" style="93" customWidth="1"/>
    <col min="13571" max="13571" width="17.7109375" style="93" customWidth="1"/>
    <col min="13572" max="13572" width="11.140625" style="93" customWidth="1"/>
    <col min="13573" max="13573" width="0" style="93" hidden="1" customWidth="1"/>
    <col min="13574" max="13818" width="11.140625" style="93" customWidth="1"/>
    <col min="13819" max="13824" width="8.5703125" style="93"/>
    <col min="13825" max="13825" width="64.5703125" style="93" customWidth="1"/>
    <col min="13826" max="13826" width="18.7109375" style="93" customWidth="1"/>
    <col min="13827" max="13827" width="17.7109375" style="93" customWidth="1"/>
    <col min="13828" max="13828" width="11.140625" style="93" customWidth="1"/>
    <col min="13829" max="13829" width="0" style="93" hidden="1" customWidth="1"/>
    <col min="13830" max="14074" width="11.140625" style="93" customWidth="1"/>
    <col min="14075" max="14080" width="8.5703125" style="93"/>
    <col min="14081" max="14081" width="64.5703125" style="93" customWidth="1"/>
    <col min="14082" max="14082" width="18.7109375" style="93" customWidth="1"/>
    <col min="14083" max="14083" width="17.7109375" style="93" customWidth="1"/>
    <col min="14084" max="14084" width="11.140625" style="93" customWidth="1"/>
    <col min="14085" max="14085" width="0" style="93" hidden="1" customWidth="1"/>
    <col min="14086" max="14330" width="11.140625" style="93" customWidth="1"/>
    <col min="14331" max="14336" width="8.5703125" style="93"/>
    <col min="14337" max="14337" width="64.5703125" style="93" customWidth="1"/>
    <col min="14338" max="14338" width="18.7109375" style="93" customWidth="1"/>
    <col min="14339" max="14339" width="17.7109375" style="93" customWidth="1"/>
    <col min="14340" max="14340" width="11.140625" style="93" customWidth="1"/>
    <col min="14341" max="14341" width="0" style="93" hidden="1" customWidth="1"/>
    <col min="14342" max="14586" width="11.140625" style="93" customWidth="1"/>
    <col min="14587" max="14592" width="8.5703125" style="93"/>
    <col min="14593" max="14593" width="64.5703125" style="93" customWidth="1"/>
    <col min="14594" max="14594" width="18.7109375" style="93" customWidth="1"/>
    <col min="14595" max="14595" width="17.7109375" style="93" customWidth="1"/>
    <col min="14596" max="14596" width="11.140625" style="93" customWidth="1"/>
    <col min="14597" max="14597" width="0" style="93" hidden="1" customWidth="1"/>
    <col min="14598" max="14842" width="11.140625" style="93" customWidth="1"/>
    <col min="14843" max="14848" width="8.5703125" style="93"/>
    <col min="14849" max="14849" width="64.5703125" style="93" customWidth="1"/>
    <col min="14850" max="14850" width="18.7109375" style="93" customWidth="1"/>
    <col min="14851" max="14851" width="17.7109375" style="93" customWidth="1"/>
    <col min="14852" max="14852" width="11.140625" style="93" customWidth="1"/>
    <col min="14853" max="14853" width="0" style="93" hidden="1" customWidth="1"/>
    <col min="14854" max="15098" width="11.140625" style="93" customWidth="1"/>
    <col min="15099" max="15104" width="8.5703125" style="93"/>
    <col min="15105" max="15105" width="64.5703125" style="93" customWidth="1"/>
    <col min="15106" max="15106" width="18.7109375" style="93" customWidth="1"/>
    <col min="15107" max="15107" width="17.7109375" style="93" customWidth="1"/>
    <col min="15108" max="15108" width="11.140625" style="93" customWidth="1"/>
    <col min="15109" max="15109" width="0" style="93" hidden="1" customWidth="1"/>
    <col min="15110" max="15354" width="11.140625" style="93" customWidth="1"/>
    <col min="15355" max="15360" width="8.5703125" style="93"/>
    <col min="15361" max="15361" width="64.5703125" style="93" customWidth="1"/>
    <col min="15362" max="15362" width="18.7109375" style="93" customWidth="1"/>
    <col min="15363" max="15363" width="17.7109375" style="93" customWidth="1"/>
    <col min="15364" max="15364" width="11.140625" style="93" customWidth="1"/>
    <col min="15365" max="15365" width="0" style="93" hidden="1" customWidth="1"/>
    <col min="15366" max="15610" width="11.140625" style="93" customWidth="1"/>
    <col min="15611" max="15616" width="8.5703125" style="93"/>
    <col min="15617" max="15617" width="64.5703125" style="93" customWidth="1"/>
    <col min="15618" max="15618" width="18.7109375" style="93" customWidth="1"/>
    <col min="15619" max="15619" width="17.7109375" style="93" customWidth="1"/>
    <col min="15620" max="15620" width="11.140625" style="93" customWidth="1"/>
    <col min="15621" max="15621" width="0" style="93" hidden="1" customWidth="1"/>
    <col min="15622" max="15866" width="11.140625" style="93" customWidth="1"/>
    <col min="15867" max="15872" width="8.5703125" style="93"/>
    <col min="15873" max="15873" width="64.5703125" style="93" customWidth="1"/>
    <col min="15874" max="15874" width="18.7109375" style="93" customWidth="1"/>
    <col min="15875" max="15875" width="17.7109375" style="93" customWidth="1"/>
    <col min="15876" max="15876" width="11.140625" style="93" customWidth="1"/>
    <col min="15877" max="15877" width="0" style="93" hidden="1" customWidth="1"/>
    <col min="15878" max="16122" width="11.140625" style="93" customWidth="1"/>
    <col min="16123" max="16128" width="8.5703125" style="93"/>
    <col min="16129" max="16129" width="64.5703125" style="93" customWidth="1"/>
    <col min="16130" max="16130" width="18.7109375" style="93" customWidth="1"/>
    <col min="16131" max="16131" width="17.7109375" style="93" customWidth="1"/>
    <col min="16132" max="16132" width="11.140625" style="93" customWidth="1"/>
    <col min="16133" max="16133" width="0" style="93" hidden="1" customWidth="1"/>
    <col min="16134" max="16378" width="11.140625" style="93" customWidth="1"/>
    <col min="16379" max="16384" width="8.5703125" style="93"/>
  </cols>
  <sheetData>
    <row r="1" spans="1:5" ht="15.75">
      <c r="A1" s="1498" t="s">
        <v>613</v>
      </c>
      <c r="B1" s="1499"/>
      <c r="C1" s="1500"/>
    </row>
    <row r="2" spans="1:5" ht="15.75">
      <c r="A2" s="1501" t="s">
        <v>614</v>
      </c>
      <c r="B2" s="1502"/>
      <c r="C2" s="1503"/>
    </row>
    <row r="3" spans="1:5" ht="15" thickBot="1">
      <c r="A3" s="1504" t="s">
        <v>965</v>
      </c>
      <c r="B3" s="1505"/>
      <c r="C3" s="1506"/>
    </row>
    <row r="4" spans="1:5">
      <c r="A4" s="804" t="s">
        <v>121</v>
      </c>
      <c r="B4" s="795" t="s">
        <v>615</v>
      </c>
      <c r="C4" s="796" t="s">
        <v>616</v>
      </c>
      <c r="E4" s="94" t="s">
        <v>617</v>
      </c>
    </row>
    <row r="5" spans="1:5">
      <c r="A5" s="805"/>
      <c r="B5" s="797"/>
      <c r="C5" s="798"/>
    </row>
    <row r="6" spans="1:5" s="95" customFormat="1">
      <c r="A6" s="806" t="s">
        <v>618</v>
      </c>
      <c r="B6" s="799">
        <v>951981</v>
      </c>
      <c r="C6" s="479">
        <v>1364577</v>
      </c>
    </row>
    <row r="7" spans="1:5">
      <c r="A7" s="807"/>
      <c r="B7" s="800"/>
      <c r="C7" s="478"/>
    </row>
    <row r="8" spans="1:5" s="95" customFormat="1">
      <c r="A8" s="806" t="s">
        <v>619</v>
      </c>
      <c r="B8" s="799">
        <v>406027</v>
      </c>
      <c r="C8" s="479">
        <v>528255</v>
      </c>
      <c r="D8" s="93"/>
      <c r="E8" s="480">
        <v>630631</v>
      </c>
    </row>
    <row r="9" spans="1:5">
      <c r="A9" s="808"/>
      <c r="B9" s="800"/>
      <c r="C9" s="478"/>
    </row>
    <row r="10" spans="1:5" s="95" customFormat="1">
      <c r="A10" s="806" t="s">
        <v>127</v>
      </c>
      <c r="B10" s="799">
        <v>401263</v>
      </c>
      <c r="C10" s="479">
        <v>666346</v>
      </c>
    </row>
    <row r="11" spans="1:5" s="95" customFormat="1">
      <c r="A11" s="806"/>
      <c r="B11" s="800"/>
      <c r="C11" s="478"/>
    </row>
    <row r="12" spans="1:5" s="95" customFormat="1">
      <c r="A12" s="809" t="s">
        <v>620</v>
      </c>
      <c r="B12" s="801">
        <f>SUM(B13:B14)</f>
        <v>133625</v>
      </c>
      <c r="C12" s="481">
        <f>SUM(C13:C14)</f>
        <v>226701</v>
      </c>
    </row>
    <row r="13" spans="1:5">
      <c r="A13" s="808" t="s">
        <v>621</v>
      </c>
      <c r="B13" s="802">
        <v>123252</v>
      </c>
      <c r="C13" s="483">
        <v>212317</v>
      </c>
      <c r="E13" s="96" t="s">
        <v>622</v>
      </c>
    </row>
    <row r="14" spans="1:5">
      <c r="A14" s="808" t="s">
        <v>623</v>
      </c>
      <c r="B14" s="802">
        <v>10373</v>
      </c>
      <c r="C14" s="483">
        <v>14384</v>
      </c>
      <c r="E14" s="93">
        <v>638</v>
      </c>
    </row>
    <row r="15" spans="1:5">
      <c r="A15" s="808"/>
      <c r="B15" s="800"/>
      <c r="C15" s="478"/>
    </row>
    <row r="16" spans="1:5">
      <c r="A16" s="809" t="s">
        <v>624</v>
      </c>
      <c r="B16" s="799">
        <v>193040</v>
      </c>
      <c r="C16" s="479">
        <v>311038</v>
      </c>
      <c r="E16" s="93" t="s">
        <v>625</v>
      </c>
    </row>
    <row r="17" spans="1:5">
      <c r="A17" s="808"/>
      <c r="B17" s="800"/>
      <c r="C17" s="478"/>
    </row>
    <row r="18" spans="1:5">
      <c r="A18" s="809" t="s">
        <v>626</v>
      </c>
      <c r="B18" s="801">
        <f>SUM(B19:B21)</f>
        <v>15043</v>
      </c>
      <c r="C18" s="481">
        <f>SUM(C19:C21)</f>
        <v>22758</v>
      </c>
    </row>
    <row r="19" spans="1:5">
      <c r="A19" s="808" t="s">
        <v>627</v>
      </c>
      <c r="B19" s="802">
        <v>33</v>
      </c>
      <c r="C19" s="483">
        <v>43</v>
      </c>
      <c r="E19" s="97" t="s">
        <v>628</v>
      </c>
    </row>
    <row r="20" spans="1:5">
      <c r="A20" s="808" t="s">
        <v>629</v>
      </c>
      <c r="B20" s="802">
        <v>6898</v>
      </c>
      <c r="C20" s="483">
        <v>10109</v>
      </c>
      <c r="E20" s="93">
        <v>748</v>
      </c>
    </row>
    <row r="21" spans="1:5">
      <c r="A21" s="808" t="s">
        <v>630</v>
      </c>
      <c r="B21" s="802">
        <v>8112</v>
      </c>
      <c r="C21" s="483">
        <v>12606</v>
      </c>
      <c r="E21" s="97" t="s">
        <v>631</v>
      </c>
    </row>
    <row r="22" spans="1:5">
      <c r="A22" s="810" t="s">
        <v>632</v>
      </c>
      <c r="B22" s="800"/>
      <c r="C22" s="478"/>
    </row>
    <row r="23" spans="1:5" ht="15.75">
      <c r="A23" s="806" t="s">
        <v>633</v>
      </c>
      <c r="B23" s="799">
        <v>59555</v>
      </c>
      <c r="C23" s="479">
        <v>105849</v>
      </c>
      <c r="E23" s="97" t="s">
        <v>634</v>
      </c>
    </row>
    <row r="24" spans="1:5">
      <c r="A24" s="808"/>
      <c r="B24" s="800"/>
      <c r="C24" s="478"/>
    </row>
    <row r="25" spans="1:5" s="95" customFormat="1" ht="15.75">
      <c r="A25" s="806" t="s">
        <v>635</v>
      </c>
      <c r="B25" s="799">
        <v>136277</v>
      </c>
      <c r="C25" s="479">
        <v>192358</v>
      </c>
      <c r="D25" s="93"/>
      <c r="E25" s="97" t="s">
        <v>636</v>
      </c>
    </row>
    <row r="26" spans="1:5" ht="13.5" thickBot="1">
      <c r="A26" s="811"/>
      <c r="B26" s="803"/>
      <c r="C26" s="485"/>
      <c r="E26" s="95"/>
    </row>
    <row r="27" spans="1:5" ht="15.75">
      <c r="A27" s="486" t="s">
        <v>637</v>
      </c>
      <c r="B27" s="487"/>
      <c r="C27" s="488"/>
    </row>
    <row r="28" spans="1:5" ht="16.5" thickBot="1">
      <c r="A28" s="484" t="s">
        <v>638</v>
      </c>
      <c r="B28" s="489"/>
      <c r="C28" s="490"/>
    </row>
    <row r="30" spans="1:5" ht="15">
      <c r="A30" s="1294" t="s">
        <v>1071</v>
      </c>
    </row>
  </sheetData>
  <sheetProtection algorithmName="SHA-512" hashValue="MC+ofzJ0e2bbDJhpq0nLCYraK+462N+Yn7pm3j32qNvmV9tdSSUJeoWpy83nSA+Tqq9Rnh+MwpxftTKoffey8A==" saltValue="HbAWUT5nwKrwHvcfoCNV7Q==" spinCount="100000" sheet="1" objects="1" scenarios="1"/>
  <mergeCells count="3">
    <mergeCell ref="A1:C1"/>
    <mergeCell ref="A2:C2"/>
    <mergeCell ref="A3:C3"/>
  </mergeCells>
  <hyperlinks>
    <hyperlink ref="A30" location="'Table of Contents'!A1" display="Return to Table of Contents" xr:uid="{4F026C96-8969-4C1F-86FB-F5540F56291C}"/>
  </hyperlinks>
  <pageMargins left="0.7" right="0.7" top="0.75" bottom="0.7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6C6BC-C8C2-4C4B-9AE3-5DED4878F12E}">
  <sheetPr>
    <pageSetUpPr fitToPage="1"/>
  </sheetPr>
  <dimension ref="A1:IG548"/>
  <sheetViews>
    <sheetView topLeftCell="A46" workbookViewId="0">
      <selection activeCell="A66" sqref="A66"/>
    </sheetView>
  </sheetViews>
  <sheetFormatPr defaultColWidth="10.5703125" defaultRowHeight="15"/>
  <cols>
    <col min="1" max="1" width="51" style="178" customWidth="1"/>
    <col min="2" max="2" width="11.85546875" style="16" hidden="1" customWidth="1"/>
    <col min="3" max="8" width="10.5703125" style="178" hidden="1" customWidth="1"/>
    <col min="9" max="9" width="11.5703125" style="178" hidden="1" customWidth="1"/>
    <col min="10" max="11" width="10.5703125" style="178" hidden="1" customWidth="1"/>
    <col min="12" max="12" width="11.5703125" style="178" hidden="1" customWidth="1"/>
    <col min="13" max="13" width="11.42578125" style="178" hidden="1" customWidth="1"/>
    <col min="14" max="14" width="10.5703125" style="178"/>
    <col min="15" max="15" width="10.5703125" style="143"/>
    <col min="16" max="16" width="10.5703125" style="178"/>
    <col min="17" max="17" width="10.5703125" style="143"/>
    <col min="18" max="18" width="12.28515625" style="143" bestFit="1" customWidth="1"/>
    <col min="19" max="256" width="10.5703125" style="143"/>
    <col min="257" max="257" width="46.85546875" style="143" customWidth="1"/>
    <col min="258" max="265" width="0" style="143" hidden="1" customWidth="1"/>
    <col min="266" max="267" width="10.5703125" style="143"/>
    <col min="268" max="268" width="11.5703125" style="143" customWidth="1"/>
    <col min="269" max="269" width="11.42578125" style="143" customWidth="1"/>
    <col min="270" max="512" width="10.5703125" style="143"/>
    <col min="513" max="513" width="46.85546875" style="143" customWidth="1"/>
    <col min="514" max="521" width="0" style="143" hidden="1" customWidth="1"/>
    <col min="522" max="523" width="10.5703125" style="143"/>
    <col min="524" max="524" width="11.5703125" style="143" customWidth="1"/>
    <col min="525" max="525" width="11.42578125" style="143" customWidth="1"/>
    <col min="526" max="768" width="10.5703125" style="143"/>
    <col min="769" max="769" width="46.85546875" style="143" customWidth="1"/>
    <col min="770" max="777" width="0" style="143" hidden="1" customWidth="1"/>
    <col min="778" max="779" width="10.5703125" style="143"/>
    <col min="780" max="780" width="11.5703125" style="143" customWidth="1"/>
    <col min="781" max="781" width="11.42578125" style="143" customWidth="1"/>
    <col min="782" max="1024" width="10.5703125" style="143"/>
    <col min="1025" max="1025" width="46.85546875" style="143" customWidth="1"/>
    <col min="1026" max="1033" width="0" style="143" hidden="1" customWidth="1"/>
    <col min="1034" max="1035" width="10.5703125" style="143"/>
    <col min="1036" max="1036" width="11.5703125" style="143" customWidth="1"/>
    <col min="1037" max="1037" width="11.42578125" style="143" customWidth="1"/>
    <col min="1038" max="1280" width="10.5703125" style="143"/>
    <col min="1281" max="1281" width="46.85546875" style="143" customWidth="1"/>
    <col min="1282" max="1289" width="0" style="143" hidden="1" customWidth="1"/>
    <col min="1290" max="1291" width="10.5703125" style="143"/>
    <col min="1292" max="1292" width="11.5703125" style="143" customWidth="1"/>
    <col min="1293" max="1293" width="11.42578125" style="143" customWidth="1"/>
    <col min="1294" max="1536" width="10.5703125" style="143"/>
    <col min="1537" max="1537" width="46.85546875" style="143" customWidth="1"/>
    <col min="1538" max="1545" width="0" style="143" hidden="1" customWidth="1"/>
    <col min="1546" max="1547" width="10.5703125" style="143"/>
    <col min="1548" max="1548" width="11.5703125" style="143" customWidth="1"/>
    <col min="1549" max="1549" width="11.42578125" style="143" customWidth="1"/>
    <col min="1550" max="1792" width="10.5703125" style="143"/>
    <col min="1793" max="1793" width="46.85546875" style="143" customWidth="1"/>
    <col min="1794" max="1801" width="0" style="143" hidden="1" customWidth="1"/>
    <col min="1802" max="1803" width="10.5703125" style="143"/>
    <col min="1804" max="1804" width="11.5703125" style="143" customWidth="1"/>
    <col min="1805" max="1805" width="11.42578125" style="143" customWidth="1"/>
    <col min="1806" max="2048" width="10.5703125" style="143"/>
    <col min="2049" max="2049" width="46.85546875" style="143" customWidth="1"/>
    <col min="2050" max="2057" width="0" style="143" hidden="1" customWidth="1"/>
    <col min="2058" max="2059" width="10.5703125" style="143"/>
    <col min="2060" max="2060" width="11.5703125" style="143" customWidth="1"/>
    <col min="2061" max="2061" width="11.42578125" style="143" customWidth="1"/>
    <col min="2062" max="2304" width="10.5703125" style="143"/>
    <col min="2305" max="2305" width="46.85546875" style="143" customWidth="1"/>
    <col min="2306" max="2313" width="0" style="143" hidden="1" customWidth="1"/>
    <col min="2314" max="2315" width="10.5703125" style="143"/>
    <col min="2316" max="2316" width="11.5703125" style="143" customWidth="1"/>
    <col min="2317" max="2317" width="11.42578125" style="143" customWidth="1"/>
    <col min="2318" max="2560" width="10.5703125" style="143"/>
    <col min="2561" max="2561" width="46.85546875" style="143" customWidth="1"/>
    <col min="2562" max="2569" width="0" style="143" hidden="1" customWidth="1"/>
    <col min="2570" max="2571" width="10.5703125" style="143"/>
    <col min="2572" max="2572" width="11.5703125" style="143" customWidth="1"/>
    <col min="2573" max="2573" width="11.42578125" style="143" customWidth="1"/>
    <col min="2574" max="2816" width="10.5703125" style="143"/>
    <col min="2817" max="2817" width="46.85546875" style="143" customWidth="1"/>
    <col min="2818" max="2825" width="0" style="143" hidden="1" customWidth="1"/>
    <col min="2826" max="2827" width="10.5703125" style="143"/>
    <col min="2828" max="2828" width="11.5703125" style="143" customWidth="1"/>
    <col min="2829" max="2829" width="11.42578125" style="143" customWidth="1"/>
    <col min="2830" max="3072" width="10.5703125" style="143"/>
    <col min="3073" max="3073" width="46.85546875" style="143" customWidth="1"/>
    <col min="3074" max="3081" width="0" style="143" hidden="1" customWidth="1"/>
    <col min="3082" max="3083" width="10.5703125" style="143"/>
    <col min="3084" max="3084" width="11.5703125" style="143" customWidth="1"/>
    <col min="3085" max="3085" width="11.42578125" style="143" customWidth="1"/>
    <col min="3086" max="3328" width="10.5703125" style="143"/>
    <col min="3329" max="3329" width="46.85546875" style="143" customWidth="1"/>
    <col min="3330" max="3337" width="0" style="143" hidden="1" customWidth="1"/>
    <col min="3338" max="3339" width="10.5703125" style="143"/>
    <col min="3340" max="3340" width="11.5703125" style="143" customWidth="1"/>
    <col min="3341" max="3341" width="11.42578125" style="143" customWidth="1"/>
    <col min="3342" max="3584" width="10.5703125" style="143"/>
    <col min="3585" max="3585" width="46.85546875" style="143" customWidth="1"/>
    <col min="3586" max="3593" width="0" style="143" hidden="1" customWidth="1"/>
    <col min="3594" max="3595" width="10.5703125" style="143"/>
    <col min="3596" max="3596" width="11.5703125" style="143" customWidth="1"/>
    <col min="3597" max="3597" width="11.42578125" style="143" customWidth="1"/>
    <col min="3598" max="3840" width="10.5703125" style="143"/>
    <col min="3841" max="3841" width="46.85546875" style="143" customWidth="1"/>
    <col min="3842" max="3849" width="0" style="143" hidden="1" customWidth="1"/>
    <col min="3850" max="3851" width="10.5703125" style="143"/>
    <col min="3852" max="3852" width="11.5703125" style="143" customWidth="1"/>
    <col min="3853" max="3853" width="11.42578125" style="143" customWidth="1"/>
    <col min="3854" max="4096" width="10.5703125" style="143"/>
    <col min="4097" max="4097" width="46.85546875" style="143" customWidth="1"/>
    <col min="4098" max="4105" width="0" style="143" hidden="1" customWidth="1"/>
    <col min="4106" max="4107" width="10.5703125" style="143"/>
    <col min="4108" max="4108" width="11.5703125" style="143" customWidth="1"/>
    <col min="4109" max="4109" width="11.42578125" style="143" customWidth="1"/>
    <col min="4110" max="4352" width="10.5703125" style="143"/>
    <col min="4353" max="4353" width="46.85546875" style="143" customWidth="1"/>
    <col min="4354" max="4361" width="0" style="143" hidden="1" customWidth="1"/>
    <col min="4362" max="4363" width="10.5703125" style="143"/>
    <col min="4364" max="4364" width="11.5703125" style="143" customWidth="1"/>
    <col min="4365" max="4365" width="11.42578125" style="143" customWidth="1"/>
    <col min="4366" max="4608" width="10.5703125" style="143"/>
    <col min="4609" max="4609" width="46.85546875" style="143" customWidth="1"/>
    <col min="4610" max="4617" width="0" style="143" hidden="1" customWidth="1"/>
    <col min="4618" max="4619" width="10.5703125" style="143"/>
    <col min="4620" max="4620" width="11.5703125" style="143" customWidth="1"/>
    <col min="4621" max="4621" width="11.42578125" style="143" customWidth="1"/>
    <col min="4622" max="4864" width="10.5703125" style="143"/>
    <col min="4865" max="4865" width="46.85546875" style="143" customWidth="1"/>
    <col min="4866" max="4873" width="0" style="143" hidden="1" customWidth="1"/>
    <col min="4874" max="4875" width="10.5703125" style="143"/>
    <col min="4876" max="4876" width="11.5703125" style="143" customWidth="1"/>
    <col min="4877" max="4877" width="11.42578125" style="143" customWidth="1"/>
    <col min="4878" max="5120" width="10.5703125" style="143"/>
    <col min="5121" max="5121" width="46.85546875" style="143" customWidth="1"/>
    <col min="5122" max="5129" width="0" style="143" hidden="1" customWidth="1"/>
    <col min="5130" max="5131" width="10.5703125" style="143"/>
    <col min="5132" max="5132" width="11.5703125" style="143" customWidth="1"/>
    <col min="5133" max="5133" width="11.42578125" style="143" customWidth="1"/>
    <col min="5134" max="5376" width="10.5703125" style="143"/>
    <col min="5377" max="5377" width="46.85546875" style="143" customWidth="1"/>
    <col min="5378" max="5385" width="0" style="143" hidden="1" customWidth="1"/>
    <col min="5386" max="5387" width="10.5703125" style="143"/>
    <col min="5388" max="5388" width="11.5703125" style="143" customWidth="1"/>
    <col min="5389" max="5389" width="11.42578125" style="143" customWidth="1"/>
    <col min="5390" max="5632" width="10.5703125" style="143"/>
    <col min="5633" max="5633" width="46.85546875" style="143" customWidth="1"/>
    <col min="5634" max="5641" width="0" style="143" hidden="1" customWidth="1"/>
    <col min="5642" max="5643" width="10.5703125" style="143"/>
    <col min="5644" max="5644" width="11.5703125" style="143" customWidth="1"/>
    <col min="5645" max="5645" width="11.42578125" style="143" customWidth="1"/>
    <col min="5646" max="5888" width="10.5703125" style="143"/>
    <col min="5889" max="5889" width="46.85546875" style="143" customWidth="1"/>
    <col min="5890" max="5897" width="0" style="143" hidden="1" customWidth="1"/>
    <col min="5898" max="5899" width="10.5703125" style="143"/>
    <col min="5900" max="5900" width="11.5703125" style="143" customWidth="1"/>
    <col min="5901" max="5901" width="11.42578125" style="143" customWidth="1"/>
    <col min="5902" max="6144" width="10.5703125" style="143"/>
    <col min="6145" max="6145" width="46.85546875" style="143" customWidth="1"/>
    <col min="6146" max="6153" width="0" style="143" hidden="1" customWidth="1"/>
    <col min="6154" max="6155" width="10.5703125" style="143"/>
    <col min="6156" max="6156" width="11.5703125" style="143" customWidth="1"/>
    <col min="6157" max="6157" width="11.42578125" style="143" customWidth="1"/>
    <col min="6158" max="6400" width="10.5703125" style="143"/>
    <col min="6401" max="6401" width="46.85546875" style="143" customWidth="1"/>
    <col min="6402" max="6409" width="0" style="143" hidden="1" customWidth="1"/>
    <col min="6410" max="6411" width="10.5703125" style="143"/>
    <col min="6412" max="6412" width="11.5703125" style="143" customWidth="1"/>
    <col min="6413" max="6413" width="11.42578125" style="143" customWidth="1"/>
    <col min="6414" max="6656" width="10.5703125" style="143"/>
    <col min="6657" max="6657" width="46.85546875" style="143" customWidth="1"/>
    <col min="6658" max="6665" width="0" style="143" hidden="1" customWidth="1"/>
    <col min="6666" max="6667" width="10.5703125" style="143"/>
    <col min="6668" max="6668" width="11.5703125" style="143" customWidth="1"/>
    <col min="6669" max="6669" width="11.42578125" style="143" customWidth="1"/>
    <col min="6670" max="6912" width="10.5703125" style="143"/>
    <col min="6913" max="6913" width="46.85546875" style="143" customWidth="1"/>
    <col min="6914" max="6921" width="0" style="143" hidden="1" customWidth="1"/>
    <col min="6922" max="6923" width="10.5703125" style="143"/>
    <col min="6924" max="6924" width="11.5703125" style="143" customWidth="1"/>
    <col min="6925" max="6925" width="11.42578125" style="143" customWidth="1"/>
    <col min="6926" max="7168" width="10.5703125" style="143"/>
    <col min="7169" max="7169" width="46.85546875" style="143" customWidth="1"/>
    <col min="7170" max="7177" width="0" style="143" hidden="1" customWidth="1"/>
    <col min="7178" max="7179" width="10.5703125" style="143"/>
    <col min="7180" max="7180" width="11.5703125" style="143" customWidth="1"/>
    <col min="7181" max="7181" width="11.42578125" style="143" customWidth="1"/>
    <col min="7182" max="7424" width="10.5703125" style="143"/>
    <col min="7425" max="7425" width="46.85546875" style="143" customWidth="1"/>
    <col min="7426" max="7433" width="0" style="143" hidden="1" customWidth="1"/>
    <col min="7434" max="7435" width="10.5703125" style="143"/>
    <col min="7436" max="7436" width="11.5703125" style="143" customWidth="1"/>
    <col min="7437" max="7437" width="11.42578125" style="143" customWidth="1"/>
    <col min="7438" max="7680" width="10.5703125" style="143"/>
    <col min="7681" max="7681" width="46.85546875" style="143" customWidth="1"/>
    <col min="7682" max="7689" width="0" style="143" hidden="1" customWidth="1"/>
    <col min="7690" max="7691" width="10.5703125" style="143"/>
    <col min="7692" max="7692" width="11.5703125" style="143" customWidth="1"/>
    <col min="7693" max="7693" width="11.42578125" style="143" customWidth="1"/>
    <col min="7694" max="7936" width="10.5703125" style="143"/>
    <col min="7937" max="7937" width="46.85546875" style="143" customWidth="1"/>
    <col min="7938" max="7945" width="0" style="143" hidden="1" customWidth="1"/>
    <col min="7946" max="7947" width="10.5703125" style="143"/>
    <col min="7948" max="7948" width="11.5703125" style="143" customWidth="1"/>
    <col min="7949" max="7949" width="11.42578125" style="143" customWidth="1"/>
    <col min="7950" max="8192" width="10.5703125" style="143"/>
    <col min="8193" max="8193" width="46.85546875" style="143" customWidth="1"/>
    <col min="8194" max="8201" width="0" style="143" hidden="1" customWidth="1"/>
    <col min="8202" max="8203" width="10.5703125" style="143"/>
    <col min="8204" max="8204" width="11.5703125" style="143" customWidth="1"/>
    <col min="8205" max="8205" width="11.42578125" style="143" customWidth="1"/>
    <col min="8206" max="8448" width="10.5703125" style="143"/>
    <col min="8449" max="8449" width="46.85546875" style="143" customWidth="1"/>
    <col min="8450" max="8457" width="0" style="143" hidden="1" customWidth="1"/>
    <col min="8458" max="8459" width="10.5703125" style="143"/>
    <col min="8460" max="8460" width="11.5703125" style="143" customWidth="1"/>
    <col min="8461" max="8461" width="11.42578125" style="143" customWidth="1"/>
    <col min="8462" max="8704" width="10.5703125" style="143"/>
    <col min="8705" max="8705" width="46.85546875" style="143" customWidth="1"/>
    <col min="8706" max="8713" width="0" style="143" hidden="1" customWidth="1"/>
    <col min="8714" max="8715" width="10.5703125" style="143"/>
    <col min="8716" max="8716" width="11.5703125" style="143" customWidth="1"/>
    <col min="8717" max="8717" width="11.42578125" style="143" customWidth="1"/>
    <col min="8718" max="8960" width="10.5703125" style="143"/>
    <col min="8961" max="8961" width="46.85546875" style="143" customWidth="1"/>
    <col min="8962" max="8969" width="0" style="143" hidden="1" customWidth="1"/>
    <col min="8970" max="8971" width="10.5703125" style="143"/>
    <col min="8972" max="8972" width="11.5703125" style="143" customWidth="1"/>
    <col min="8973" max="8973" width="11.42578125" style="143" customWidth="1"/>
    <col min="8974" max="9216" width="10.5703125" style="143"/>
    <col min="9217" max="9217" width="46.85546875" style="143" customWidth="1"/>
    <col min="9218" max="9225" width="0" style="143" hidden="1" customWidth="1"/>
    <col min="9226" max="9227" width="10.5703125" style="143"/>
    <col min="9228" max="9228" width="11.5703125" style="143" customWidth="1"/>
    <col min="9229" max="9229" width="11.42578125" style="143" customWidth="1"/>
    <col min="9230" max="9472" width="10.5703125" style="143"/>
    <col min="9473" max="9473" width="46.85546875" style="143" customWidth="1"/>
    <col min="9474" max="9481" width="0" style="143" hidden="1" customWidth="1"/>
    <col min="9482" max="9483" width="10.5703125" style="143"/>
    <col min="9484" max="9484" width="11.5703125" style="143" customWidth="1"/>
    <col min="9485" max="9485" width="11.42578125" style="143" customWidth="1"/>
    <col min="9486" max="9728" width="10.5703125" style="143"/>
    <col min="9729" max="9729" width="46.85546875" style="143" customWidth="1"/>
    <col min="9730" max="9737" width="0" style="143" hidden="1" customWidth="1"/>
    <col min="9738" max="9739" width="10.5703125" style="143"/>
    <col min="9740" max="9740" width="11.5703125" style="143" customWidth="1"/>
    <col min="9741" max="9741" width="11.42578125" style="143" customWidth="1"/>
    <col min="9742" max="9984" width="10.5703125" style="143"/>
    <col min="9985" max="9985" width="46.85546875" style="143" customWidth="1"/>
    <col min="9986" max="9993" width="0" style="143" hidden="1" customWidth="1"/>
    <col min="9994" max="9995" width="10.5703125" style="143"/>
    <col min="9996" max="9996" width="11.5703125" style="143" customWidth="1"/>
    <col min="9997" max="9997" width="11.42578125" style="143" customWidth="1"/>
    <col min="9998" max="10240" width="10.5703125" style="143"/>
    <col min="10241" max="10241" width="46.85546875" style="143" customWidth="1"/>
    <col min="10242" max="10249" width="0" style="143" hidden="1" customWidth="1"/>
    <col min="10250" max="10251" width="10.5703125" style="143"/>
    <col min="10252" max="10252" width="11.5703125" style="143" customWidth="1"/>
    <col min="10253" max="10253" width="11.42578125" style="143" customWidth="1"/>
    <col min="10254" max="10496" width="10.5703125" style="143"/>
    <col min="10497" max="10497" width="46.85546875" style="143" customWidth="1"/>
    <col min="10498" max="10505" width="0" style="143" hidden="1" customWidth="1"/>
    <col min="10506" max="10507" width="10.5703125" style="143"/>
    <col min="10508" max="10508" width="11.5703125" style="143" customWidth="1"/>
    <col min="10509" max="10509" width="11.42578125" style="143" customWidth="1"/>
    <col min="10510" max="10752" width="10.5703125" style="143"/>
    <col min="10753" max="10753" width="46.85546875" style="143" customWidth="1"/>
    <col min="10754" max="10761" width="0" style="143" hidden="1" customWidth="1"/>
    <col min="10762" max="10763" width="10.5703125" style="143"/>
    <col min="10764" max="10764" width="11.5703125" style="143" customWidth="1"/>
    <col min="10765" max="10765" width="11.42578125" style="143" customWidth="1"/>
    <col min="10766" max="11008" width="10.5703125" style="143"/>
    <col min="11009" max="11009" width="46.85546875" style="143" customWidth="1"/>
    <col min="11010" max="11017" width="0" style="143" hidden="1" customWidth="1"/>
    <col min="11018" max="11019" width="10.5703125" style="143"/>
    <col min="11020" max="11020" width="11.5703125" style="143" customWidth="1"/>
    <col min="11021" max="11021" width="11.42578125" style="143" customWidth="1"/>
    <col min="11022" max="11264" width="10.5703125" style="143"/>
    <col min="11265" max="11265" width="46.85546875" style="143" customWidth="1"/>
    <col min="11266" max="11273" width="0" style="143" hidden="1" customWidth="1"/>
    <col min="11274" max="11275" width="10.5703125" style="143"/>
    <col min="11276" max="11276" width="11.5703125" style="143" customWidth="1"/>
    <col min="11277" max="11277" width="11.42578125" style="143" customWidth="1"/>
    <col min="11278" max="11520" width="10.5703125" style="143"/>
    <col min="11521" max="11521" width="46.85546875" style="143" customWidth="1"/>
    <col min="11522" max="11529" width="0" style="143" hidden="1" customWidth="1"/>
    <col min="11530" max="11531" width="10.5703125" style="143"/>
    <col min="11532" max="11532" width="11.5703125" style="143" customWidth="1"/>
    <col min="11533" max="11533" width="11.42578125" style="143" customWidth="1"/>
    <col min="11534" max="11776" width="10.5703125" style="143"/>
    <col min="11777" max="11777" width="46.85546875" style="143" customWidth="1"/>
    <col min="11778" max="11785" width="0" style="143" hidden="1" customWidth="1"/>
    <col min="11786" max="11787" width="10.5703125" style="143"/>
    <col min="11788" max="11788" width="11.5703125" style="143" customWidth="1"/>
    <col min="11789" max="11789" width="11.42578125" style="143" customWidth="1"/>
    <col min="11790" max="12032" width="10.5703125" style="143"/>
    <col min="12033" max="12033" width="46.85546875" style="143" customWidth="1"/>
    <col min="12034" max="12041" width="0" style="143" hidden="1" customWidth="1"/>
    <col min="12042" max="12043" width="10.5703125" style="143"/>
    <col min="12044" max="12044" width="11.5703125" style="143" customWidth="1"/>
    <col min="12045" max="12045" width="11.42578125" style="143" customWidth="1"/>
    <col min="12046" max="12288" width="10.5703125" style="143"/>
    <col min="12289" max="12289" width="46.85546875" style="143" customWidth="1"/>
    <col min="12290" max="12297" width="0" style="143" hidden="1" customWidth="1"/>
    <col min="12298" max="12299" width="10.5703125" style="143"/>
    <col min="12300" max="12300" width="11.5703125" style="143" customWidth="1"/>
    <col min="12301" max="12301" width="11.42578125" style="143" customWidth="1"/>
    <col min="12302" max="12544" width="10.5703125" style="143"/>
    <col min="12545" max="12545" width="46.85546875" style="143" customWidth="1"/>
    <col min="12546" max="12553" width="0" style="143" hidden="1" customWidth="1"/>
    <col min="12554" max="12555" width="10.5703125" style="143"/>
    <col min="12556" max="12556" width="11.5703125" style="143" customWidth="1"/>
    <col min="12557" max="12557" width="11.42578125" style="143" customWidth="1"/>
    <col min="12558" max="12800" width="10.5703125" style="143"/>
    <col min="12801" max="12801" width="46.85546875" style="143" customWidth="1"/>
    <col min="12802" max="12809" width="0" style="143" hidden="1" customWidth="1"/>
    <col min="12810" max="12811" width="10.5703125" style="143"/>
    <col min="12812" max="12812" width="11.5703125" style="143" customWidth="1"/>
    <col min="12813" max="12813" width="11.42578125" style="143" customWidth="1"/>
    <col min="12814" max="13056" width="10.5703125" style="143"/>
    <col min="13057" max="13057" width="46.85546875" style="143" customWidth="1"/>
    <col min="13058" max="13065" width="0" style="143" hidden="1" customWidth="1"/>
    <col min="13066" max="13067" width="10.5703125" style="143"/>
    <col min="13068" max="13068" width="11.5703125" style="143" customWidth="1"/>
    <col min="13069" max="13069" width="11.42578125" style="143" customWidth="1"/>
    <col min="13070" max="13312" width="10.5703125" style="143"/>
    <col min="13313" max="13313" width="46.85546875" style="143" customWidth="1"/>
    <col min="13314" max="13321" width="0" style="143" hidden="1" customWidth="1"/>
    <col min="13322" max="13323" width="10.5703125" style="143"/>
    <col min="13324" max="13324" width="11.5703125" style="143" customWidth="1"/>
    <col min="13325" max="13325" width="11.42578125" style="143" customWidth="1"/>
    <col min="13326" max="13568" width="10.5703125" style="143"/>
    <col min="13569" max="13569" width="46.85546875" style="143" customWidth="1"/>
    <col min="13570" max="13577" width="0" style="143" hidden="1" customWidth="1"/>
    <col min="13578" max="13579" width="10.5703125" style="143"/>
    <col min="13580" max="13580" width="11.5703125" style="143" customWidth="1"/>
    <col min="13581" max="13581" width="11.42578125" style="143" customWidth="1"/>
    <col min="13582" max="13824" width="10.5703125" style="143"/>
    <col min="13825" max="13825" width="46.85546875" style="143" customWidth="1"/>
    <col min="13826" max="13833" width="0" style="143" hidden="1" customWidth="1"/>
    <col min="13834" max="13835" width="10.5703125" style="143"/>
    <col min="13836" max="13836" width="11.5703125" style="143" customWidth="1"/>
    <col min="13837" max="13837" width="11.42578125" style="143" customWidth="1"/>
    <col min="13838" max="14080" width="10.5703125" style="143"/>
    <col min="14081" max="14081" width="46.85546875" style="143" customWidth="1"/>
    <col min="14082" max="14089" width="0" style="143" hidden="1" customWidth="1"/>
    <col min="14090" max="14091" width="10.5703125" style="143"/>
    <col min="14092" max="14092" width="11.5703125" style="143" customWidth="1"/>
    <col min="14093" max="14093" width="11.42578125" style="143" customWidth="1"/>
    <col min="14094" max="14336" width="10.5703125" style="143"/>
    <col min="14337" max="14337" width="46.85546875" style="143" customWidth="1"/>
    <col min="14338" max="14345" width="0" style="143" hidden="1" customWidth="1"/>
    <col min="14346" max="14347" width="10.5703125" style="143"/>
    <col min="14348" max="14348" width="11.5703125" style="143" customWidth="1"/>
    <col min="14349" max="14349" width="11.42578125" style="143" customWidth="1"/>
    <col min="14350" max="14592" width="10.5703125" style="143"/>
    <col min="14593" max="14593" width="46.85546875" style="143" customWidth="1"/>
    <col min="14594" max="14601" width="0" style="143" hidden="1" customWidth="1"/>
    <col min="14602" max="14603" width="10.5703125" style="143"/>
    <col min="14604" max="14604" width="11.5703125" style="143" customWidth="1"/>
    <col min="14605" max="14605" width="11.42578125" style="143" customWidth="1"/>
    <col min="14606" max="14848" width="10.5703125" style="143"/>
    <col min="14849" max="14849" width="46.85546875" style="143" customWidth="1"/>
    <col min="14850" max="14857" width="0" style="143" hidden="1" customWidth="1"/>
    <col min="14858" max="14859" width="10.5703125" style="143"/>
    <col min="14860" max="14860" width="11.5703125" style="143" customWidth="1"/>
    <col min="14861" max="14861" width="11.42578125" style="143" customWidth="1"/>
    <col min="14862" max="15104" width="10.5703125" style="143"/>
    <col min="15105" max="15105" width="46.85546875" style="143" customWidth="1"/>
    <col min="15106" max="15113" width="0" style="143" hidden="1" customWidth="1"/>
    <col min="15114" max="15115" width="10.5703125" style="143"/>
    <col min="15116" max="15116" width="11.5703125" style="143" customWidth="1"/>
    <col min="15117" max="15117" width="11.42578125" style="143" customWidth="1"/>
    <col min="15118" max="15360" width="10.5703125" style="143"/>
    <col min="15361" max="15361" width="46.85546875" style="143" customWidth="1"/>
    <col min="15362" max="15369" width="0" style="143" hidden="1" customWidth="1"/>
    <col min="15370" max="15371" width="10.5703125" style="143"/>
    <col min="15372" max="15372" width="11.5703125" style="143" customWidth="1"/>
    <col min="15373" max="15373" width="11.42578125" style="143" customWidth="1"/>
    <col min="15374" max="15616" width="10.5703125" style="143"/>
    <col min="15617" max="15617" width="46.85546875" style="143" customWidth="1"/>
    <col min="15618" max="15625" width="0" style="143" hidden="1" customWidth="1"/>
    <col min="15626" max="15627" width="10.5703125" style="143"/>
    <col min="15628" max="15628" width="11.5703125" style="143" customWidth="1"/>
    <col min="15629" max="15629" width="11.42578125" style="143" customWidth="1"/>
    <col min="15630" max="15872" width="10.5703125" style="143"/>
    <col min="15873" max="15873" width="46.85546875" style="143" customWidth="1"/>
    <col min="15874" max="15881" width="0" style="143" hidden="1" customWidth="1"/>
    <col min="15882" max="15883" width="10.5703125" style="143"/>
    <col min="15884" max="15884" width="11.5703125" style="143" customWidth="1"/>
    <col min="15885" max="15885" width="11.42578125" style="143" customWidth="1"/>
    <col min="15886" max="16128" width="10.5703125" style="143"/>
    <col min="16129" max="16129" width="46.85546875" style="143" customWidth="1"/>
    <col min="16130" max="16137" width="0" style="143" hidden="1" customWidth="1"/>
    <col min="16138" max="16139" width="10.5703125" style="143"/>
    <col min="16140" max="16140" width="11.5703125" style="143" customWidth="1"/>
    <col min="16141" max="16141" width="11.42578125" style="143" customWidth="1"/>
    <col min="16142" max="16384" width="10.5703125" style="143"/>
  </cols>
  <sheetData>
    <row r="1" spans="1:241" s="141" customFormat="1" ht="15" customHeight="1">
      <c r="A1" s="1301" t="s">
        <v>36</v>
      </c>
      <c r="B1" s="1302"/>
      <c r="C1" s="1302"/>
      <c r="D1" s="1302"/>
      <c r="E1" s="1302"/>
      <c r="F1" s="1302"/>
      <c r="G1" s="1302"/>
      <c r="H1" s="1302"/>
      <c r="I1" s="1302"/>
      <c r="J1" s="1302"/>
      <c r="K1" s="1302"/>
      <c r="L1" s="1302"/>
      <c r="M1" s="1302"/>
      <c r="N1" s="1302"/>
      <c r="O1" s="1302"/>
      <c r="P1" s="1302"/>
      <c r="Q1" s="1302"/>
      <c r="R1" s="1303"/>
    </row>
    <row r="2" spans="1:241" s="141" customFormat="1" ht="12.75" customHeight="1">
      <c r="A2" s="1304" t="s">
        <v>37</v>
      </c>
      <c r="B2" s="1305"/>
      <c r="C2" s="1305"/>
      <c r="D2" s="1305"/>
      <c r="E2" s="1305"/>
      <c r="F2" s="1305"/>
      <c r="G2" s="1305"/>
      <c r="H2" s="1305"/>
      <c r="I2" s="1305"/>
      <c r="J2" s="1305"/>
      <c r="K2" s="1305"/>
      <c r="L2" s="1305"/>
      <c r="M2" s="1305"/>
      <c r="N2" s="1305"/>
      <c r="O2" s="1305"/>
      <c r="P2" s="1305"/>
      <c r="Q2" s="1305"/>
      <c r="R2" s="1306"/>
    </row>
    <row r="3" spans="1:241" ht="13.35" customHeight="1">
      <c r="A3" s="1307" t="s">
        <v>909</v>
      </c>
      <c r="B3" s="1308"/>
      <c r="C3" s="1308"/>
      <c r="D3" s="1308"/>
      <c r="E3" s="1308"/>
      <c r="F3" s="1308"/>
      <c r="G3" s="1308"/>
      <c r="H3" s="1308"/>
      <c r="I3" s="1308"/>
      <c r="J3" s="1308"/>
      <c r="K3" s="1308"/>
      <c r="L3" s="1308"/>
      <c r="M3" s="1308"/>
      <c r="N3" s="1308"/>
      <c r="O3" s="1308"/>
      <c r="P3" s="1308"/>
      <c r="Q3" s="1308"/>
      <c r="R3" s="1309"/>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row>
    <row r="4" spans="1:241" ht="13.35" customHeight="1" thickBot="1">
      <c r="A4" s="1310" t="s">
        <v>910</v>
      </c>
      <c r="B4" s="1311"/>
      <c r="C4" s="1311"/>
      <c r="D4" s="1311"/>
      <c r="E4" s="1311"/>
      <c r="F4" s="1311"/>
      <c r="G4" s="1311"/>
      <c r="H4" s="1311"/>
      <c r="I4" s="1311"/>
      <c r="J4" s="1311"/>
      <c r="K4" s="1311"/>
      <c r="L4" s="1311"/>
      <c r="M4" s="1311"/>
      <c r="N4" s="1311"/>
      <c r="O4" s="1311"/>
      <c r="P4" s="1311"/>
      <c r="Q4" s="1311"/>
      <c r="R4" s="131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row>
    <row r="5" spans="1:241" s="145" customFormat="1" ht="18.75" customHeight="1" thickBot="1">
      <c r="A5" s="911" t="s">
        <v>38</v>
      </c>
      <c r="B5" s="144">
        <v>2007</v>
      </c>
      <c r="C5" s="144">
        <v>2008</v>
      </c>
      <c r="D5" s="144">
        <v>2009</v>
      </c>
      <c r="E5" s="144">
        <v>2010</v>
      </c>
      <c r="F5" s="144">
        <v>2011</v>
      </c>
      <c r="G5" s="144">
        <v>2012</v>
      </c>
      <c r="H5" s="144">
        <v>2013</v>
      </c>
      <c r="I5" s="144">
        <v>2014</v>
      </c>
      <c r="J5" s="144">
        <v>2015</v>
      </c>
      <c r="K5" s="144">
        <v>2016</v>
      </c>
      <c r="L5" s="144">
        <v>2017</v>
      </c>
      <c r="M5" s="144">
        <v>2018</v>
      </c>
      <c r="N5" s="912">
        <v>2019</v>
      </c>
      <c r="O5" s="144">
        <v>2020</v>
      </c>
      <c r="P5" s="144">
        <v>2021</v>
      </c>
      <c r="Q5" s="144">
        <v>2022</v>
      </c>
      <c r="R5" s="913">
        <v>2023</v>
      </c>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row>
    <row r="6" spans="1:241" s="141" customFormat="1" ht="14.1" customHeight="1">
      <c r="A6" s="146"/>
      <c r="B6" s="147"/>
      <c r="C6" s="147"/>
      <c r="D6" s="147"/>
      <c r="E6" s="147"/>
      <c r="F6" s="147"/>
      <c r="G6" s="147"/>
      <c r="H6" s="16"/>
      <c r="I6" s="16"/>
      <c r="J6" s="147"/>
      <c r="K6" s="148"/>
      <c r="L6" s="148"/>
      <c r="M6" s="895"/>
      <c r="N6" s="897"/>
      <c r="O6" s="149"/>
      <c r="P6" s="148"/>
      <c r="Q6" s="149"/>
      <c r="R6" s="150"/>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row>
    <row r="7" spans="1:241" s="141" customFormat="1" ht="14.1" customHeight="1">
      <c r="A7" s="151" t="s">
        <v>39</v>
      </c>
      <c r="B7" s="152">
        <f t="shared" ref="B7:H7" si="0">SUM(B8:B13)</f>
        <v>468330</v>
      </c>
      <c r="C7" s="153">
        <f t="shared" si="0"/>
        <v>496886</v>
      </c>
      <c r="D7" s="153">
        <f t="shared" si="0"/>
        <v>486499</v>
      </c>
      <c r="E7" s="153">
        <f t="shared" si="0"/>
        <v>510060</v>
      </c>
      <c r="F7" s="153">
        <f t="shared" si="0"/>
        <v>537171</v>
      </c>
      <c r="G7" s="154">
        <f t="shared" si="0"/>
        <v>565566</v>
      </c>
      <c r="H7" s="155">
        <f t="shared" si="0"/>
        <v>601464</v>
      </c>
      <c r="I7" s="156">
        <f t="shared" ref="I7:J7" si="1">SUM(I8:I13)</f>
        <v>618457</v>
      </c>
      <c r="J7" s="156">
        <f t="shared" si="1"/>
        <v>618062</v>
      </c>
      <c r="K7" s="156">
        <f>K8+K11+K12+K13</f>
        <v>650411</v>
      </c>
      <c r="L7" s="156">
        <f t="shared" ref="L7:N7" si="2">L8+L11+L12+L13</f>
        <v>650350</v>
      </c>
      <c r="M7" s="155">
        <f t="shared" si="2"/>
        <v>647572</v>
      </c>
      <c r="N7" s="898">
        <f t="shared" si="2"/>
        <v>666843</v>
      </c>
      <c r="O7" s="156">
        <f>O8+O11+O12+O13+O14</f>
        <v>653311</v>
      </c>
      <c r="P7" s="156">
        <f>P8+P11+P12+P13+P14</f>
        <v>650654</v>
      </c>
      <c r="Q7" s="156">
        <f>Q8+Q11+Q12+Q13+Q14</f>
        <v>647320</v>
      </c>
      <c r="R7" s="157">
        <f>R8+R11+R12+R13+R14</f>
        <v>650519</v>
      </c>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row>
    <row r="8" spans="1:241" ht="13.7" customHeight="1">
      <c r="A8" s="159" t="s">
        <v>40</v>
      </c>
      <c r="B8" s="160">
        <f>441637-B11-B12</f>
        <v>439578</v>
      </c>
      <c r="C8" s="161">
        <v>466258</v>
      </c>
      <c r="D8" s="161">
        <v>458901</v>
      </c>
      <c r="E8" s="161">
        <v>479332</v>
      </c>
      <c r="F8" s="161">
        <v>504663</v>
      </c>
      <c r="G8" s="162">
        <v>530915</v>
      </c>
      <c r="H8" s="163">
        <v>564007</v>
      </c>
      <c r="I8" s="161">
        <v>579873</v>
      </c>
      <c r="J8" s="161">
        <v>578121</v>
      </c>
      <c r="K8" s="161">
        <v>607753</v>
      </c>
      <c r="L8" s="164">
        <v>604298</v>
      </c>
      <c r="M8" s="163">
        <v>599174</v>
      </c>
      <c r="N8" s="899">
        <v>619017</v>
      </c>
      <c r="O8" s="164">
        <v>603669</v>
      </c>
      <c r="P8" s="164">
        <v>593294</v>
      </c>
      <c r="Q8" s="165">
        <v>589572</v>
      </c>
      <c r="R8" s="166">
        <v>594143</v>
      </c>
    </row>
    <row r="9" spans="1:241" ht="13.7" customHeight="1">
      <c r="A9" s="159" t="s">
        <v>41</v>
      </c>
      <c r="B9" s="160"/>
      <c r="C9" s="161"/>
      <c r="D9" s="161"/>
      <c r="E9" s="161"/>
      <c r="F9" s="161"/>
      <c r="G9" s="162"/>
      <c r="H9" s="163"/>
      <c r="I9" s="161"/>
      <c r="J9" s="161"/>
      <c r="K9" s="161">
        <v>418542</v>
      </c>
      <c r="L9" s="164">
        <v>419898</v>
      </c>
      <c r="M9" s="163">
        <v>426983</v>
      </c>
      <c r="N9" s="899">
        <v>447992</v>
      </c>
      <c r="O9" s="164">
        <v>450910</v>
      </c>
      <c r="P9" s="164">
        <v>450457</v>
      </c>
      <c r="Q9" s="165">
        <v>457576</v>
      </c>
      <c r="R9" s="166">
        <v>462215</v>
      </c>
    </row>
    <row r="10" spans="1:241" ht="13.7" customHeight="1">
      <c r="A10" s="159" t="s">
        <v>42</v>
      </c>
      <c r="B10" s="160"/>
      <c r="C10" s="161"/>
      <c r="D10" s="161"/>
      <c r="E10" s="161"/>
      <c r="F10" s="161"/>
      <c r="G10" s="162"/>
      <c r="H10" s="163"/>
      <c r="I10" s="161"/>
      <c r="J10" s="161"/>
      <c r="K10" s="161">
        <v>191463</v>
      </c>
      <c r="L10" s="164">
        <v>186520</v>
      </c>
      <c r="M10" s="163">
        <v>174229</v>
      </c>
      <c r="N10" s="899">
        <v>173280</v>
      </c>
      <c r="O10" s="164">
        <v>154962</v>
      </c>
      <c r="P10" s="164">
        <v>144941</v>
      </c>
      <c r="Q10" s="165">
        <v>134176</v>
      </c>
      <c r="R10" s="166">
        <v>133672</v>
      </c>
    </row>
    <row r="11" spans="1:241" ht="14.1" customHeight="1">
      <c r="A11" s="159" t="s">
        <v>43</v>
      </c>
      <c r="B11" s="160">
        <v>1057</v>
      </c>
      <c r="C11" s="161">
        <v>1080</v>
      </c>
      <c r="D11" s="161">
        <v>1035</v>
      </c>
      <c r="E11" s="161">
        <v>1138</v>
      </c>
      <c r="F11" s="161">
        <v>1158</v>
      </c>
      <c r="G11" s="162">
        <v>1212</v>
      </c>
      <c r="H11" s="163">
        <v>1074</v>
      </c>
      <c r="I11" s="161">
        <v>1207</v>
      </c>
      <c r="J11" s="161">
        <v>1087</v>
      </c>
      <c r="K11" s="161">
        <v>1072</v>
      </c>
      <c r="L11" s="164">
        <v>1049</v>
      </c>
      <c r="M11" s="163">
        <v>989</v>
      </c>
      <c r="N11" s="899">
        <v>1096</v>
      </c>
      <c r="O11" s="164">
        <v>1153</v>
      </c>
      <c r="P11" s="164">
        <v>1140</v>
      </c>
      <c r="Q11" s="165">
        <v>1247</v>
      </c>
      <c r="R11" s="166">
        <v>931</v>
      </c>
    </row>
    <row r="12" spans="1:241" ht="14.1" customHeight="1">
      <c r="A12" s="159" t="s">
        <v>44</v>
      </c>
      <c r="B12" s="160">
        <v>1002</v>
      </c>
      <c r="C12" s="161">
        <v>1331</v>
      </c>
      <c r="D12" s="161">
        <v>988</v>
      </c>
      <c r="E12" s="161">
        <v>1013</v>
      </c>
      <c r="F12" s="161">
        <v>1103</v>
      </c>
      <c r="G12" s="162">
        <v>1181</v>
      </c>
      <c r="H12" s="163">
        <v>1318</v>
      </c>
      <c r="I12" s="161">
        <v>1123</v>
      </c>
      <c r="J12" s="161">
        <v>1119</v>
      </c>
      <c r="K12" s="161">
        <v>1180</v>
      </c>
      <c r="L12" s="164">
        <v>1071</v>
      </c>
      <c r="M12" s="163">
        <v>1049</v>
      </c>
      <c r="N12" s="899">
        <v>1159</v>
      </c>
      <c r="O12" s="164">
        <v>1050</v>
      </c>
      <c r="P12" s="164">
        <v>964</v>
      </c>
      <c r="Q12" s="167">
        <v>933</v>
      </c>
      <c r="R12" s="166">
        <v>813</v>
      </c>
    </row>
    <row r="13" spans="1:241" ht="14.1" customHeight="1">
      <c r="A13" s="159" t="s">
        <v>45</v>
      </c>
      <c r="B13" s="160">
        <v>26693</v>
      </c>
      <c r="C13" s="161">
        <v>28217</v>
      </c>
      <c r="D13" s="161">
        <v>25575</v>
      </c>
      <c r="E13" s="161">
        <v>28577</v>
      </c>
      <c r="F13" s="161">
        <v>30247</v>
      </c>
      <c r="G13" s="162">
        <v>32258</v>
      </c>
      <c r="H13" s="163">
        <v>35065</v>
      </c>
      <c r="I13" s="161">
        <v>36254</v>
      </c>
      <c r="J13" s="161">
        <v>37735</v>
      </c>
      <c r="K13" s="161">
        <v>40406</v>
      </c>
      <c r="L13" s="164">
        <v>43932</v>
      </c>
      <c r="M13" s="163">
        <v>46360</v>
      </c>
      <c r="N13" s="899">
        <v>45571</v>
      </c>
      <c r="O13" s="164">
        <v>46105</v>
      </c>
      <c r="P13" s="164">
        <v>54201</v>
      </c>
      <c r="Q13" s="165">
        <v>54476</v>
      </c>
      <c r="R13" s="166">
        <v>53665</v>
      </c>
    </row>
    <row r="14" spans="1:241" ht="14.1" customHeight="1">
      <c r="A14" s="159" t="s">
        <v>46</v>
      </c>
      <c r="B14" s="168"/>
      <c r="C14" s="168"/>
      <c r="D14" s="168"/>
      <c r="E14" s="168"/>
      <c r="F14" s="168"/>
      <c r="G14" s="168"/>
      <c r="H14" s="147"/>
      <c r="I14" s="161"/>
      <c r="J14" s="161"/>
      <c r="K14" s="161">
        <v>930</v>
      </c>
      <c r="L14" s="164">
        <v>1210</v>
      </c>
      <c r="M14" s="163">
        <v>1267</v>
      </c>
      <c r="N14" s="899">
        <v>1327</v>
      </c>
      <c r="O14" s="164">
        <v>1334</v>
      </c>
      <c r="P14" s="164">
        <v>1055</v>
      </c>
      <c r="Q14" s="165">
        <v>1092</v>
      </c>
      <c r="R14" s="166">
        <v>967</v>
      </c>
    </row>
    <row r="15" spans="1:241" ht="14.1" customHeight="1">
      <c r="A15" s="169"/>
      <c r="B15" s="170"/>
      <c r="C15" s="170"/>
      <c r="D15" s="170"/>
      <c r="E15" s="170"/>
      <c r="F15" s="170"/>
      <c r="G15" s="170"/>
      <c r="H15" s="147"/>
      <c r="I15" s="161"/>
      <c r="J15" s="161"/>
      <c r="K15" s="161"/>
      <c r="L15" s="164"/>
      <c r="M15" s="163"/>
      <c r="N15" s="900"/>
      <c r="O15" s="164"/>
      <c r="P15" s="164"/>
      <c r="Q15" s="172"/>
      <c r="R15" s="166"/>
    </row>
    <row r="16" spans="1:241" s="141" customFormat="1" ht="14.1" customHeight="1">
      <c r="A16" s="151" t="s">
        <v>48</v>
      </c>
      <c r="B16" s="173">
        <v>132459</v>
      </c>
      <c r="C16" s="156">
        <v>143034</v>
      </c>
      <c r="D16" s="156">
        <v>134438</v>
      </c>
      <c r="E16" s="156">
        <v>140561</v>
      </c>
      <c r="F16" s="156">
        <v>150187</v>
      </c>
      <c r="G16" s="155">
        <v>163031</v>
      </c>
      <c r="H16" s="174">
        <v>177942</v>
      </c>
      <c r="I16" s="156">
        <v>169173</v>
      </c>
      <c r="J16" s="156">
        <v>170676</v>
      </c>
      <c r="K16" s="156">
        <v>167390</v>
      </c>
      <c r="L16" s="156">
        <v>166885</v>
      </c>
      <c r="M16" s="174">
        <v>168427</v>
      </c>
      <c r="N16" s="901">
        <v>169514</v>
      </c>
      <c r="O16" s="175">
        <v>174464</v>
      </c>
      <c r="P16" s="175">
        <v>158346</v>
      </c>
      <c r="Q16" s="176">
        <v>147271</v>
      </c>
      <c r="R16" s="177">
        <v>149310</v>
      </c>
    </row>
    <row r="17" spans="1:18" ht="14.1" customHeight="1">
      <c r="A17" s="169"/>
      <c r="B17" s="178"/>
      <c r="H17" s="147"/>
      <c r="I17" s="161"/>
      <c r="J17" s="161"/>
      <c r="K17" s="161"/>
      <c r="L17" s="164"/>
      <c r="M17" s="163"/>
      <c r="N17" s="900"/>
      <c r="O17" s="164"/>
      <c r="P17" s="164"/>
      <c r="Q17" s="167" t="s">
        <v>47</v>
      </c>
      <c r="R17" s="166"/>
    </row>
    <row r="18" spans="1:18" s="141" customFormat="1" ht="14.1" customHeight="1">
      <c r="A18" s="151" t="s">
        <v>49</v>
      </c>
      <c r="B18" s="179"/>
      <c r="C18" s="180"/>
      <c r="D18" s="180"/>
      <c r="E18" s="180"/>
      <c r="F18" s="180"/>
      <c r="G18" s="181"/>
      <c r="H18" s="174"/>
      <c r="I18" s="156"/>
      <c r="J18" s="156"/>
      <c r="K18" s="156"/>
      <c r="L18" s="175"/>
      <c r="M18" s="174"/>
      <c r="N18" s="902"/>
      <c r="O18" s="175"/>
      <c r="P18" s="175"/>
      <c r="Q18" s="182" t="s">
        <v>47</v>
      </c>
      <c r="R18" s="177"/>
    </row>
    <row r="19" spans="1:18" ht="14.1" customHeight="1">
      <c r="A19" s="159" t="s">
        <v>50</v>
      </c>
      <c r="B19" s="183">
        <v>29029</v>
      </c>
      <c r="C19" s="164">
        <v>28756</v>
      </c>
      <c r="D19" s="164">
        <v>27858</v>
      </c>
      <c r="E19" s="164">
        <v>26051</v>
      </c>
      <c r="F19" s="164">
        <v>25042</v>
      </c>
      <c r="G19" s="163">
        <v>26578</v>
      </c>
      <c r="H19" s="163">
        <v>27669</v>
      </c>
      <c r="I19" s="161">
        <v>28341</v>
      </c>
      <c r="J19" s="161">
        <v>33549</v>
      </c>
      <c r="K19" s="161">
        <v>36550</v>
      </c>
      <c r="L19" s="164">
        <v>40415</v>
      </c>
      <c r="M19" s="163">
        <v>41587</v>
      </c>
      <c r="N19" s="899">
        <v>40098</v>
      </c>
      <c r="O19" s="164">
        <v>42219</v>
      </c>
      <c r="P19" s="164">
        <v>40265</v>
      </c>
      <c r="Q19" s="165">
        <v>45114</v>
      </c>
      <c r="R19" s="166">
        <v>54518</v>
      </c>
    </row>
    <row r="20" spans="1:18" ht="14.1" customHeight="1">
      <c r="A20" s="159" t="s">
        <v>51</v>
      </c>
      <c r="B20" s="183">
        <v>367953</v>
      </c>
      <c r="C20" s="164">
        <v>422065</v>
      </c>
      <c r="D20" s="164">
        <v>469946</v>
      </c>
      <c r="E20" s="164">
        <v>447485</v>
      </c>
      <c r="F20" s="164">
        <v>505651</v>
      </c>
      <c r="G20" s="163">
        <v>542081</v>
      </c>
      <c r="H20" s="163">
        <v>595110</v>
      </c>
      <c r="I20" s="161">
        <v>578352</v>
      </c>
      <c r="J20" s="161">
        <v>632337</v>
      </c>
      <c r="K20" s="161">
        <v>609612</v>
      </c>
      <c r="L20" s="164">
        <v>611280</v>
      </c>
      <c r="M20" s="163">
        <v>597509</v>
      </c>
      <c r="N20" s="899">
        <v>582917</v>
      </c>
      <c r="O20" s="164">
        <v>578768</v>
      </c>
      <c r="P20" s="164">
        <v>520233</v>
      </c>
      <c r="Q20" s="165">
        <v>533926</v>
      </c>
      <c r="R20" s="166">
        <v>533177</v>
      </c>
    </row>
    <row r="21" spans="1:18" ht="14.1" customHeight="1">
      <c r="A21" s="159" t="s">
        <v>52</v>
      </c>
      <c r="B21" s="183">
        <v>24741</v>
      </c>
      <c r="C21" s="164">
        <f>40754+10546</f>
        <v>51300</v>
      </c>
      <c r="D21" s="164">
        <f>20353+444</f>
        <v>20797</v>
      </c>
      <c r="E21" s="164">
        <f>15386+188</f>
        <v>15574</v>
      </c>
      <c r="F21" s="164">
        <v>13297</v>
      </c>
      <c r="G21" s="163">
        <f>18173+227</f>
        <v>18400</v>
      </c>
      <c r="H21" s="163">
        <v>15060</v>
      </c>
      <c r="I21" s="161">
        <v>19787</v>
      </c>
      <c r="J21" s="161">
        <v>22193</v>
      </c>
      <c r="K21" s="161">
        <v>20485</v>
      </c>
      <c r="L21" s="164">
        <v>20353</v>
      </c>
      <c r="M21" s="163">
        <v>20932</v>
      </c>
      <c r="N21" s="899">
        <v>21559</v>
      </c>
      <c r="O21" s="164">
        <v>21903</v>
      </c>
      <c r="P21" s="164">
        <v>20323</v>
      </c>
      <c r="Q21" s="165">
        <v>19065</v>
      </c>
      <c r="R21" s="166">
        <v>16975</v>
      </c>
    </row>
    <row r="22" spans="1:18" ht="14.1" customHeight="1">
      <c r="A22" s="169"/>
      <c r="B22" s="178"/>
      <c r="H22" s="147"/>
      <c r="I22" s="161"/>
      <c r="J22" s="161"/>
      <c r="K22" s="161"/>
      <c r="L22" s="164"/>
      <c r="M22" s="163"/>
      <c r="N22" s="900"/>
      <c r="O22" s="164"/>
      <c r="P22" s="164"/>
      <c r="Q22" s="167" t="s">
        <v>47</v>
      </c>
      <c r="R22" s="166"/>
    </row>
    <row r="23" spans="1:18" s="141" customFormat="1" ht="14.1" customHeight="1">
      <c r="A23" s="151"/>
      <c r="B23" s="184"/>
      <c r="C23" s="184"/>
      <c r="D23" s="184"/>
      <c r="E23" s="184"/>
      <c r="F23" s="184"/>
      <c r="G23" s="184"/>
      <c r="H23" s="185"/>
      <c r="I23" s="156"/>
      <c r="J23" s="156"/>
      <c r="K23" s="156"/>
      <c r="L23" s="175"/>
      <c r="M23" s="174"/>
      <c r="N23" s="902"/>
      <c r="O23" s="175"/>
      <c r="P23" s="175"/>
      <c r="Q23" s="182" t="s">
        <v>47</v>
      </c>
      <c r="R23" s="177"/>
    </row>
    <row r="24" spans="1:18" s="141" customFormat="1" ht="14.1" customHeight="1">
      <c r="A24" s="151" t="s">
        <v>53</v>
      </c>
      <c r="B24" s="186">
        <f t="shared" ref="B24:G24" si="3">B34+B30+B26</f>
        <v>362227</v>
      </c>
      <c r="C24" s="187">
        <f t="shared" si="3"/>
        <v>396228</v>
      </c>
      <c r="D24" s="187">
        <f t="shared" si="3"/>
        <v>487140</v>
      </c>
      <c r="E24" s="187">
        <f t="shared" si="3"/>
        <v>553549</v>
      </c>
      <c r="F24" s="187">
        <f t="shared" si="3"/>
        <v>533943</v>
      </c>
      <c r="G24" s="188">
        <f t="shared" si="3"/>
        <v>574854</v>
      </c>
      <c r="H24" s="174">
        <v>605994</v>
      </c>
      <c r="I24" s="156">
        <v>637263</v>
      </c>
      <c r="J24" s="156">
        <v>641665</v>
      </c>
      <c r="K24" s="156">
        <v>681363</v>
      </c>
      <c r="L24" s="175">
        <v>676002</v>
      </c>
      <c r="M24" s="174">
        <v>680467</v>
      </c>
      <c r="N24" s="901">
        <v>682134</v>
      </c>
      <c r="O24" s="175">
        <v>657948</v>
      </c>
      <c r="P24" s="175">
        <v>623467</v>
      </c>
      <c r="Q24" s="176">
        <v>601250</v>
      </c>
      <c r="R24" s="177">
        <v>609310</v>
      </c>
    </row>
    <row r="25" spans="1:18" ht="14.1" customHeight="1">
      <c r="A25" s="169"/>
      <c r="B25" s="178"/>
      <c r="H25" s="147"/>
      <c r="I25" s="161"/>
      <c r="J25" s="161"/>
      <c r="K25" s="161"/>
      <c r="L25" s="164"/>
      <c r="M25" s="163"/>
      <c r="N25" s="900"/>
      <c r="O25" s="164"/>
      <c r="P25" s="164"/>
      <c r="Q25" s="172"/>
      <c r="R25" s="166"/>
    </row>
    <row r="26" spans="1:18" s="141" customFormat="1" ht="14.1" customHeight="1">
      <c r="A26" s="151" t="s">
        <v>54</v>
      </c>
      <c r="B26" s="1">
        <f t="shared" ref="B26:H26" si="4">SUM(B27:B28)</f>
        <v>195530</v>
      </c>
      <c r="C26" s="2">
        <f t="shared" si="4"/>
        <v>187607</v>
      </c>
      <c r="D26" s="2">
        <f t="shared" si="4"/>
        <v>214523</v>
      </c>
      <c r="E26" s="2">
        <f t="shared" si="4"/>
        <v>264119</v>
      </c>
      <c r="F26" s="2">
        <f t="shared" si="4"/>
        <v>266580</v>
      </c>
      <c r="G26" s="3">
        <f t="shared" si="4"/>
        <v>305840</v>
      </c>
      <c r="H26" s="4">
        <f t="shared" si="4"/>
        <v>334560</v>
      </c>
      <c r="I26" s="5">
        <f t="shared" ref="I26:R26" si="5">SUM(I27:I28)</f>
        <v>346909</v>
      </c>
      <c r="J26" s="5">
        <f t="shared" si="5"/>
        <v>353700</v>
      </c>
      <c r="K26" s="5">
        <f t="shared" si="5"/>
        <v>363022</v>
      </c>
      <c r="L26" s="5">
        <f t="shared" si="5"/>
        <v>373093</v>
      </c>
      <c r="M26" s="6">
        <f t="shared" si="5"/>
        <v>368877</v>
      </c>
      <c r="N26" s="903">
        <f t="shared" si="5"/>
        <v>406678</v>
      </c>
      <c r="O26" s="5">
        <f t="shared" si="5"/>
        <v>405884</v>
      </c>
      <c r="P26" s="5">
        <f t="shared" si="5"/>
        <v>385433</v>
      </c>
      <c r="Q26" s="5">
        <f t="shared" si="5"/>
        <v>382559</v>
      </c>
      <c r="R26" s="189">
        <f t="shared" si="5"/>
        <v>385608</v>
      </c>
    </row>
    <row r="27" spans="1:18" ht="14.1" customHeight="1">
      <c r="A27" s="159" t="s">
        <v>50</v>
      </c>
      <c r="B27" s="183">
        <v>25747</v>
      </c>
      <c r="C27" s="164">
        <v>24735</v>
      </c>
      <c r="D27" s="164">
        <v>25403</v>
      </c>
      <c r="E27" s="164">
        <f>23662+19</f>
        <v>23681</v>
      </c>
      <c r="F27" s="164">
        <f>22656+27</f>
        <v>22683</v>
      </c>
      <c r="G27" s="163">
        <f>24220+11</f>
        <v>24231</v>
      </c>
      <c r="H27" s="163">
        <v>24967</v>
      </c>
      <c r="I27" s="161">
        <v>24695</v>
      </c>
      <c r="J27" s="161">
        <v>28663</v>
      </c>
      <c r="K27" s="161">
        <v>30741</v>
      </c>
      <c r="L27" s="164">
        <v>32705</v>
      </c>
      <c r="M27" s="163">
        <v>34078</v>
      </c>
      <c r="N27" s="899">
        <v>35450</v>
      </c>
      <c r="O27" s="164">
        <v>36350</v>
      </c>
      <c r="P27" s="164">
        <v>35516</v>
      </c>
      <c r="Q27" s="165">
        <v>36627</v>
      </c>
      <c r="R27" s="166">
        <v>42191</v>
      </c>
    </row>
    <row r="28" spans="1:18" ht="14.1" customHeight="1">
      <c r="A28" s="159" t="s">
        <v>51</v>
      </c>
      <c r="B28" s="183">
        <v>169783</v>
      </c>
      <c r="C28" s="164">
        <v>162872</v>
      </c>
      <c r="D28" s="164">
        <v>189120</v>
      </c>
      <c r="E28" s="164">
        <v>240438</v>
      </c>
      <c r="F28" s="164">
        <v>243897</v>
      </c>
      <c r="G28" s="163">
        <v>281609</v>
      </c>
      <c r="H28" s="163">
        <v>309593</v>
      </c>
      <c r="I28" s="161">
        <v>322214</v>
      </c>
      <c r="J28" s="161">
        <v>325037</v>
      </c>
      <c r="K28" s="161">
        <v>332281</v>
      </c>
      <c r="L28" s="164">
        <v>340388</v>
      </c>
      <c r="M28" s="163">
        <v>334799</v>
      </c>
      <c r="N28" s="899">
        <v>371228</v>
      </c>
      <c r="O28" s="164">
        <v>369534</v>
      </c>
      <c r="P28" s="164">
        <v>349917</v>
      </c>
      <c r="Q28" s="165">
        <v>345932</v>
      </c>
      <c r="R28" s="166">
        <v>343417</v>
      </c>
    </row>
    <row r="29" spans="1:18" ht="14.1" customHeight="1">
      <c r="A29" s="169"/>
      <c r="B29" s="178"/>
      <c r="H29" s="147"/>
      <c r="I29" s="161"/>
      <c r="J29" s="161"/>
      <c r="K29" s="161"/>
      <c r="L29" s="164"/>
      <c r="M29" s="163"/>
      <c r="N29" s="900"/>
      <c r="O29" s="164"/>
      <c r="P29" s="164"/>
      <c r="Q29" s="172"/>
      <c r="R29" s="166"/>
    </row>
    <row r="30" spans="1:18" s="141" customFormat="1" ht="14.1" customHeight="1">
      <c r="A30" s="151" t="s">
        <v>55</v>
      </c>
      <c r="B30" s="1">
        <f t="shared" ref="B30:R30" si="6">SUM(B31:B32)</f>
        <v>166690</v>
      </c>
      <c r="C30" s="2">
        <f t="shared" si="6"/>
        <v>208610</v>
      </c>
      <c r="D30" s="2">
        <f t="shared" si="6"/>
        <v>272607</v>
      </c>
      <c r="E30" s="2">
        <f t="shared" si="6"/>
        <v>289419</v>
      </c>
      <c r="F30" s="2">
        <f t="shared" si="6"/>
        <v>267353</v>
      </c>
      <c r="G30" s="3">
        <f t="shared" si="6"/>
        <v>269009</v>
      </c>
      <c r="H30" s="4">
        <f t="shared" si="6"/>
        <v>271424</v>
      </c>
      <c r="I30" s="5">
        <f t="shared" si="6"/>
        <v>290354</v>
      </c>
      <c r="J30" s="5">
        <f t="shared" si="6"/>
        <v>287965</v>
      </c>
      <c r="K30" s="5">
        <f t="shared" si="6"/>
        <v>318341</v>
      </c>
      <c r="L30" s="5">
        <f t="shared" si="6"/>
        <v>302452</v>
      </c>
      <c r="M30" s="6">
        <f t="shared" si="6"/>
        <v>282374</v>
      </c>
      <c r="N30" s="903">
        <f t="shared" si="6"/>
        <v>275470</v>
      </c>
      <c r="O30" s="5">
        <f t="shared" si="6"/>
        <v>251029</v>
      </c>
      <c r="P30" s="5">
        <f t="shared" si="6"/>
        <v>237209</v>
      </c>
      <c r="Q30" s="5">
        <f t="shared" si="6"/>
        <v>241641</v>
      </c>
      <c r="R30" s="189">
        <f t="shared" si="6"/>
        <v>245685</v>
      </c>
    </row>
    <row r="31" spans="1:18" ht="14.1" customHeight="1">
      <c r="A31" s="159" t="s">
        <v>50</v>
      </c>
      <c r="B31" s="183">
        <v>2661</v>
      </c>
      <c r="C31" s="164">
        <v>2936</v>
      </c>
      <c r="D31" s="164">
        <v>3840</v>
      </c>
      <c r="E31" s="164">
        <f>3088+13</f>
        <v>3101</v>
      </c>
      <c r="F31" s="164">
        <f>2677+24</f>
        <v>2701</v>
      </c>
      <c r="G31" s="163">
        <f>2564+3</f>
        <v>2567</v>
      </c>
      <c r="H31" s="163">
        <v>2705</v>
      </c>
      <c r="I31" s="161">
        <v>2828</v>
      </c>
      <c r="J31" s="161">
        <v>3725</v>
      </c>
      <c r="K31" s="161">
        <v>4715</v>
      </c>
      <c r="L31" s="164">
        <v>5894</v>
      </c>
      <c r="M31" s="163">
        <v>6197</v>
      </c>
      <c r="N31" s="899">
        <v>6529</v>
      </c>
      <c r="O31" s="164">
        <v>5807</v>
      </c>
      <c r="P31" s="164">
        <v>5886</v>
      </c>
      <c r="Q31" s="165">
        <v>7430</v>
      </c>
      <c r="R31" s="166">
        <v>9218</v>
      </c>
    </row>
    <row r="32" spans="1:18" ht="14.1" customHeight="1">
      <c r="A32" s="159" t="s">
        <v>51</v>
      </c>
      <c r="B32" s="183">
        <v>164029</v>
      </c>
      <c r="C32" s="164">
        <v>205674</v>
      </c>
      <c r="D32" s="164">
        <v>268767</v>
      </c>
      <c r="E32" s="164">
        <v>286318</v>
      </c>
      <c r="F32" s="164">
        <v>264652</v>
      </c>
      <c r="G32" s="163">
        <v>266442</v>
      </c>
      <c r="H32" s="163">
        <v>268719</v>
      </c>
      <c r="I32" s="161">
        <v>287526</v>
      </c>
      <c r="J32" s="161">
        <v>284240</v>
      </c>
      <c r="K32" s="161">
        <v>313626</v>
      </c>
      <c r="L32" s="164">
        <v>296558</v>
      </c>
      <c r="M32" s="163">
        <v>276177</v>
      </c>
      <c r="N32" s="899">
        <v>268941</v>
      </c>
      <c r="O32" s="164">
        <v>245222</v>
      </c>
      <c r="P32" s="164">
        <v>231323</v>
      </c>
      <c r="Q32" s="165">
        <v>234211</v>
      </c>
      <c r="R32" s="166">
        <v>236467</v>
      </c>
    </row>
    <row r="33" spans="1:24" ht="14.1" customHeight="1">
      <c r="A33" s="169"/>
      <c r="B33" s="178"/>
      <c r="H33" s="147"/>
      <c r="I33" s="161"/>
      <c r="J33" s="161"/>
      <c r="K33" s="161"/>
      <c r="L33" s="164"/>
      <c r="M33" s="163"/>
      <c r="N33" s="900"/>
      <c r="O33" s="164"/>
      <c r="P33" s="164"/>
      <c r="Q33" s="167" t="s">
        <v>47</v>
      </c>
      <c r="R33" s="166"/>
    </row>
    <row r="34" spans="1:24" s="141" customFormat="1" ht="14.1" customHeight="1">
      <c r="A34" s="151" t="s">
        <v>56</v>
      </c>
      <c r="B34" s="190">
        <v>7</v>
      </c>
      <c r="C34" s="175">
        <v>11</v>
      </c>
      <c r="D34" s="175">
        <v>10</v>
      </c>
      <c r="E34" s="175">
        <v>11</v>
      </c>
      <c r="F34" s="175">
        <v>10</v>
      </c>
      <c r="G34" s="174">
        <v>5</v>
      </c>
      <c r="H34" s="174">
        <v>10</v>
      </c>
      <c r="I34" s="191" t="s">
        <v>57</v>
      </c>
      <c r="J34" s="192" t="s">
        <v>57</v>
      </c>
      <c r="K34" s="192" t="s">
        <v>57</v>
      </c>
      <c r="L34" s="192" t="s">
        <v>57</v>
      </c>
      <c r="M34" s="896" t="s">
        <v>57</v>
      </c>
      <c r="N34" s="904" t="s">
        <v>57</v>
      </c>
      <c r="O34" s="192" t="s">
        <v>57</v>
      </c>
      <c r="P34" s="193" t="s">
        <v>57</v>
      </c>
      <c r="Q34" s="194" t="s">
        <v>57</v>
      </c>
      <c r="R34" s="177"/>
    </row>
    <row r="35" spans="1:24" ht="14.1" customHeight="1">
      <c r="A35" s="169"/>
      <c r="B35" s="178"/>
      <c r="H35" s="147"/>
      <c r="I35" s="161"/>
      <c r="J35" s="161"/>
      <c r="K35" s="161"/>
      <c r="L35" s="164"/>
      <c r="M35" s="163"/>
      <c r="N35" s="900"/>
      <c r="O35" s="164"/>
      <c r="P35" s="164"/>
      <c r="Q35" s="195" t="s">
        <v>47</v>
      </c>
      <c r="R35" s="166"/>
    </row>
    <row r="36" spans="1:24" s="141" customFormat="1" ht="14.1" customHeight="1">
      <c r="A36" s="151" t="s">
        <v>58</v>
      </c>
      <c r="B36" s="190">
        <v>5336</v>
      </c>
      <c r="C36" s="175">
        <v>2937</v>
      </c>
      <c r="D36" s="175">
        <v>3468</v>
      </c>
      <c r="E36" s="175">
        <v>2265</v>
      </c>
      <c r="F36" s="175">
        <v>3191</v>
      </c>
      <c r="G36" s="174">
        <v>2671</v>
      </c>
      <c r="H36" s="174">
        <v>2016</v>
      </c>
      <c r="I36" s="156">
        <v>1450</v>
      </c>
      <c r="J36" s="156">
        <v>1655</v>
      </c>
      <c r="K36" s="156">
        <v>1234</v>
      </c>
      <c r="L36" s="175">
        <v>1064</v>
      </c>
      <c r="M36" s="174">
        <v>929</v>
      </c>
      <c r="N36" s="901">
        <v>1017</v>
      </c>
      <c r="O36" s="175">
        <v>1084</v>
      </c>
      <c r="P36" s="175">
        <v>913</v>
      </c>
      <c r="Q36" s="182">
        <v>816</v>
      </c>
      <c r="R36" s="177">
        <v>437</v>
      </c>
    </row>
    <row r="37" spans="1:24" s="141" customFormat="1" ht="14.1" customHeight="1">
      <c r="A37" s="151"/>
      <c r="B37" s="178"/>
      <c r="C37" s="178"/>
      <c r="D37" s="178"/>
      <c r="E37" s="178"/>
      <c r="F37" s="178"/>
      <c r="G37" s="178"/>
      <c r="H37" s="185"/>
      <c r="I37" s="156"/>
      <c r="J37" s="156"/>
      <c r="K37" s="156"/>
      <c r="L37" s="164"/>
      <c r="M37" s="174"/>
      <c r="N37" s="902"/>
      <c r="O37" s="175"/>
      <c r="P37" s="175"/>
      <c r="Q37" s="196"/>
      <c r="R37" s="177"/>
    </row>
    <row r="38" spans="1:24" s="141" customFormat="1" ht="14.1" customHeight="1">
      <c r="A38" s="151" t="s">
        <v>59</v>
      </c>
      <c r="B38" s="173">
        <v>302678</v>
      </c>
      <c r="C38" s="156">
        <v>309194</v>
      </c>
      <c r="D38" s="156">
        <v>325988</v>
      </c>
      <c r="E38" s="156">
        <v>338452</v>
      </c>
      <c r="F38" s="156">
        <v>321115</v>
      </c>
      <c r="G38" s="155">
        <v>328620</v>
      </c>
      <c r="H38" s="174">
        <v>339775</v>
      </c>
      <c r="I38" s="156">
        <v>382056</v>
      </c>
      <c r="J38" s="156">
        <v>362536</v>
      </c>
      <c r="K38" s="156">
        <v>397190</v>
      </c>
      <c r="L38" s="175">
        <v>373153</v>
      </c>
      <c r="M38" s="174">
        <v>373693</v>
      </c>
      <c r="N38" s="901">
        <v>394825</v>
      </c>
      <c r="O38" s="175">
        <v>402457</v>
      </c>
      <c r="P38" s="175">
        <v>415413</v>
      </c>
      <c r="Q38" s="176">
        <v>415725</v>
      </c>
      <c r="R38" s="177">
        <v>413521</v>
      </c>
    </row>
    <row r="39" spans="1:24" s="141" customFormat="1" ht="14.1" customHeight="1">
      <c r="A39" s="151"/>
      <c r="B39" s="184"/>
      <c r="C39" s="184"/>
      <c r="D39" s="184"/>
      <c r="E39" s="184"/>
      <c r="F39" s="184"/>
      <c r="G39" s="184"/>
      <c r="H39" s="185"/>
      <c r="I39" s="156"/>
      <c r="J39" s="156"/>
      <c r="K39" s="156"/>
      <c r="L39" s="175"/>
      <c r="M39" s="174"/>
      <c r="N39" s="902"/>
      <c r="O39" s="175"/>
      <c r="P39" s="175"/>
      <c r="Q39" s="196"/>
      <c r="R39" s="177"/>
    </row>
    <row r="40" spans="1:24" s="141" customFormat="1" ht="14.1" customHeight="1">
      <c r="A40" s="151" t="s">
        <v>60</v>
      </c>
      <c r="B40" s="7">
        <f t="shared" ref="B40:R40" si="7">SUM(B41:B44)</f>
        <v>184376</v>
      </c>
      <c r="C40" s="8">
        <f t="shared" si="7"/>
        <v>182556</v>
      </c>
      <c r="D40" s="8">
        <f t="shared" si="7"/>
        <v>190122</v>
      </c>
      <c r="E40" s="8">
        <f t="shared" si="7"/>
        <v>233127</v>
      </c>
      <c r="F40" s="8">
        <f t="shared" si="7"/>
        <v>244430</v>
      </c>
      <c r="G40" s="9">
        <f t="shared" si="7"/>
        <v>270258</v>
      </c>
      <c r="H40" s="6">
        <f t="shared" si="7"/>
        <v>290083</v>
      </c>
      <c r="I40" s="5">
        <f t="shared" si="7"/>
        <v>329612</v>
      </c>
      <c r="J40" s="5">
        <f t="shared" si="7"/>
        <v>322448</v>
      </c>
      <c r="K40" s="5">
        <f t="shared" si="7"/>
        <v>334107</v>
      </c>
      <c r="L40" s="5">
        <f t="shared" si="7"/>
        <v>347372</v>
      </c>
      <c r="M40" s="6">
        <f t="shared" si="7"/>
        <v>339512</v>
      </c>
      <c r="N40" s="903">
        <f t="shared" si="7"/>
        <v>370423</v>
      </c>
      <c r="O40" s="5">
        <f t="shared" si="7"/>
        <v>399055</v>
      </c>
      <c r="P40" s="5">
        <f t="shared" si="7"/>
        <v>374590</v>
      </c>
      <c r="Q40" s="5">
        <f t="shared" si="7"/>
        <v>353107</v>
      </c>
      <c r="R40" s="189">
        <f t="shared" si="7"/>
        <v>346152</v>
      </c>
    </row>
    <row r="41" spans="1:24" ht="14.1" customHeight="1">
      <c r="A41" s="159" t="s">
        <v>61</v>
      </c>
      <c r="B41" s="160">
        <v>160306</v>
      </c>
      <c r="C41" s="161">
        <v>154699</v>
      </c>
      <c r="D41" s="161">
        <v>165213</v>
      </c>
      <c r="E41" s="161">
        <v>207915</v>
      </c>
      <c r="F41" s="161">
        <v>221350</v>
      </c>
      <c r="G41" s="162">
        <v>246464</v>
      </c>
      <c r="H41" s="163">
        <v>265979</v>
      </c>
      <c r="I41" s="161">
        <v>303930</v>
      </c>
      <c r="J41" s="161">
        <v>295459</v>
      </c>
      <c r="K41" s="161">
        <v>304568</v>
      </c>
      <c r="L41" s="164">
        <v>315367</v>
      </c>
      <c r="M41" s="163">
        <v>306912</v>
      </c>
      <c r="N41" s="899">
        <v>336846</v>
      </c>
      <c r="O41" s="164">
        <v>360784</v>
      </c>
      <c r="P41" s="164">
        <v>338334</v>
      </c>
      <c r="Q41" s="165">
        <v>318496</v>
      </c>
      <c r="R41" s="166">
        <v>310245</v>
      </c>
      <c r="X41" s="158"/>
    </row>
    <row r="42" spans="1:24" ht="14.1" customHeight="1">
      <c r="A42" s="159" t="s">
        <v>62</v>
      </c>
      <c r="B42" s="160">
        <v>548</v>
      </c>
      <c r="C42" s="161">
        <v>662</v>
      </c>
      <c r="D42" s="161">
        <v>398</v>
      </c>
      <c r="E42" s="161">
        <v>861</v>
      </c>
      <c r="F42" s="161">
        <v>969</v>
      </c>
      <c r="G42" s="162">
        <v>921</v>
      </c>
      <c r="H42" s="163">
        <v>809</v>
      </c>
      <c r="I42" s="161">
        <v>661</v>
      </c>
      <c r="J42" s="161">
        <v>531</v>
      </c>
      <c r="K42" s="161">
        <v>459</v>
      </c>
      <c r="L42" s="164">
        <v>392</v>
      </c>
      <c r="M42" s="163">
        <v>500</v>
      </c>
      <c r="N42" s="899">
        <v>554</v>
      </c>
      <c r="O42" s="164">
        <v>608</v>
      </c>
      <c r="P42" s="164">
        <v>513</v>
      </c>
      <c r="Q42" s="167">
        <v>458</v>
      </c>
      <c r="R42" s="166">
        <v>446</v>
      </c>
      <c r="X42" s="147"/>
    </row>
    <row r="43" spans="1:24" ht="14.1" customHeight="1">
      <c r="A43" s="159" t="s">
        <v>63</v>
      </c>
      <c r="B43" s="160">
        <v>979</v>
      </c>
      <c r="C43" s="161">
        <v>1179</v>
      </c>
      <c r="D43" s="161">
        <v>1096</v>
      </c>
      <c r="E43" s="161">
        <v>978</v>
      </c>
      <c r="F43" s="161">
        <v>816</v>
      </c>
      <c r="G43" s="162">
        <v>920</v>
      </c>
      <c r="H43" s="163">
        <v>842</v>
      </c>
      <c r="I43" s="161">
        <v>1013</v>
      </c>
      <c r="J43" s="161">
        <v>1020</v>
      </c>
      <c r="K43" s="161">
        <v>1250</v>
      </c>
      <c r="L43" s="164">
        <v>1246</v>
      </c>
      <c r="M43" s="163">
        <v>1251</v>
      </c>
      <c r="N43" s="899">
        <v>1193</v>
      </c>
      <c r="O43" s="164">
        <v>1350</v>
      </c>
      <c r="P43" s="164">
        <v>1269</v>
      </c>
      <c r="Q43" s="165">
        <v>1081</v>
      </c>
      <c r="R43" s="166">
        <v>788</v>
      </c>
      <c r="X43" s="147"/>
    </row>
    <row r="44" spans="1:24" ht="14.1" customHeight="1">
      <c r="A44" s="159" t="s">
        <v>50</v>
      </c>
      <c r="B44" s="160">
        <v>22543</v>
      </c>
      <c r="C44" s="161">
        <v>26016</v>
      </c>
      <c r="D44" s="161">
        <v>23415</v>
      </c>
      <c r="E44" s="161">
        <v>23373</v>
      </c>
      <c r="F44" s="161">
        <v>21295</v>
      </c>
      <c r="G44" s="162">
        <v>21953</v>
      </c>
      <c r="H44" s="163">
        <v>22453</v>
      </c>
      <c r="I44" s="161">
        <v>24008</v>
      </c>
      <c r="J44" s="161">
        <v>25438</v>
      </c>
      <c r="K44" s="161">
        <v>27830</v>
      </c>
      <c r="L44" s="164">
        <v>30367</v>
      </c>
      <c r="M44" s="163">
        <v>30849</v>
      </c>
      <c r="N44" s="899">
        <v>31830</v>
      </c>
      <c r="O44" s="164">
        <v>36313</v>
      </c>
      <c r="P44" s="164">
        <v>34474</v>
      </c>
      <c r="Q44" s="165">
        <v>33072</v>
      </c>
      <c r="R44" s="166">
        <v>34673</v>
      </c>
      <c r="X44" s="147"/>
    </row>
    <row r="45" spans="1:24" s="11" customFormat="1" ht="14.1" customHeight="1">
      <c r="A45" s="197"/>
      <c r="B45" s="170"/>
      <c r="C45" s="170"/>
      <c r="D45" s="170"/>
      <c r="E45" s="170"/>
      <c r="F45" s="170"/>
      <c r="G45" s="170"/>
      <c r="H45" s="168"/>
      <c r="I45" s="161"/>
      <c r="J45" s="161"/>
      <c r="K45" s="161"/>
      <c r="L45" s="10"/>
      <c r="M45" s="162"/>
      <c r="N45" s="905"/>
      <c r="O45" s="10"/>
      <c r="P45" s="161"/>
      <c r="Q45" s="198" t="s">
        <v>47</v>
      </c>
      <c r="R45" s="199"/>
      <c r="X45" s="147"/>
    </row>
    <row r="46" spans="1:24" ht="14.1" customHeight="1">
      <c r="A46" s="169" t="s">
        <v>64</v>
      </c>
      <c r="B46" s="200">
        <v>31.9</v>
      </c>
      <c r="C46" s="171">
        <v>32.200000000000003</v>
      </c>
      <c r="D46" s="171">
        <v>34.6</v>
      </c>
      <c r="E46" s="171">
        <v>35.299999999999997</v>
      </c>
      <c r="F46" s="171">
        <v>33.700000000000003</v>
      </c>
      <c r="G46" s="201">
        <v>32.4</v>
      </c>
      <c r="H46" s="202">
        <v>29.1</v>
      </c>
      <c r="I46" s="203">
        <v>27.4</v>
      </c>
      <c r="J46" s="203">
        <v>26.6</v>
      </c>
      <c r="K46" s="203">
        <v>25.3</v>
      </c>
      <c r="L46" s="171">
        <v>24.2</v>
      </c>
      <c r="M46" s="202">
        <v>23.8</v>
      </c>
      <c r="N46" s="906">
        <v>23.8</v>
      </c>
      <c r="O46" s="171">
        <v>23.3</v>
      </c>
      <c r="P46" s="204">
        <v>23.3</v>
      </c>
      <c r="Q46" s="205">
        <v>25.2</v>
      </c>
      <c r="R46" s="206">
        <v>25</v>
      </c>
    </row>
    <row r="47" spans="1:24" ht="14.1" customHeight="1">
      <c r="A47" s="169" t="s">
        <v>65</v>
      </c>
      <c r="B47" s="160">
        <v>367</v>
      </c>
      <c r="C47" s="161">
        <v>575</v>
      </c>
      <c r="D47" s="161">
        <v>698</v>
      </c>
      <c r="E47" s="161">
        <v>776</v>
      </c>
      <c r="F47" s="161">
        <v>909</v>
      </c>
      <c r="G47" s="162">
        <v>893</v>
      </c>
      <c r="H47" s="163">
        <v>819</v>
      </c>
      <c r="I47" s="161">
        <v>790</v>
      </c>
      <c r="J47" s="161">
        <v>764</v>
      </c>
      <c r="K47" s="161">
        <v>499</v>
      </c>
      <c r="L47" s="164">
        <v>513</v>
      </c>
      <c r="M47" s="163">
        <v>1314</v>
      </c>
      <c r="N47" s="899">
        <v>626</v>
      </c>
      <c r="O47" s="164">
        <v>709</v>
      </c>
      <c r="P47" s="164">
        <v>843</v>
      </c>
      <c r="Q47" s="167">
        <v>761</v>
      </c>
      <c r="R47" s="166">
        <v>753</v>
      </c>
    </row>
    <row r="48" spans="1:24" ht="25.5">
      <c r="A48" s="207" t="s">
        <v>66</v>
      </c>
      <c r="B48" s="183">
        <v>54214</v>
      </c>
      <c r="C48" s="161">
        <v>54488</v>
      </c>
      <c r="D48" s="161">
        <v>47572</v>
      </c>
      <c r="E48" s="161">
        <v>45701</v>
      </c>
      <c r="F48" s="161">
        <v>48285</v>
      </c>
      <c r="G48" s="163">
        <v>52417</v>
      </c>
      <c r="H48" s="163">
        <v>56226</v>
      </c>
      <c r="I48" s="161">
        <v>62697</v>
      </c>
      <c r="J48" s="161">
        <v>56480</v>
      </c>
      <c r="K48" s="161">
        <v>56339</v>
      </c>
      <c r="L48" s="164">
        <v>56840</v>
      </c>
      <c r="M48" s="163">
        <v>55849</v>
      </c>
      <c r="N48" s="899">
        <v>55692</v>
      </c>
      <c r="O48" s="164">
        <v>56982</v>
      </c>
      <c r="P48" s="164">
        <v>56602</v>
      </c>
      <c r="Q48" s="165">
        <v>55748</v>
      </c>
      <c r="R48" s="166">
        <v>54646</v>
      </c>
    </row>
    <row r="49" spans="1:18" s="210" customFormat="1" ht="25.5">
      <c r="A49" s="208" t="s">
        <v>67</v>
      </c>
      <c r="B49" s="160">
        <v>52339</v>
      </c>
      <c r="C49" s="161">
        <v>57345</v>
      </c>
      <c r="D49" s="161">
        <v>57879</v>
      </c>
      <c r="E49" s="161">
        <v>61587</v>
      </c>
      <c r="F49" s="161">
        <v>65463</v>
      </c>
      <c r="G49" s="162">
        <v>67573</v>
      </c>
      <c r="H49" s="162">
        <v>73488</v>
      </c>
      <c r="I49" s="161">
        <v>78213</v>
      </c>
      <c r="J49" s="161">
        <v>85387</v>
      </c>
      <c r="K49" s="161">
        <v>85988</v>
      </c>
      <c r="L49" s="164">
        <v>90577</v>
      </c>
      <c r="M49" s="162">
        <v>94359</v>
      </c>
      <c r="N49" s="899">
        <v>98184</v>
      </c>
      <c r="O49" s="161">
        <v>102180</v>
      </c>
      <c r="P49" s="161">
        <v>106746</v>
      </c>
      <c r="Q49" s="209">
        <v>109369</v>
      </c>
      <c r="R49" s="199">
        <v>109912</v>
      </c>
    </row>
    <row r="50" spans="1:18" s="210" customFormat="1" ht="14.1" customHeight="1">
      <c r="A50" s="169" t="s">
        <v>68</v>
      </c>
      <c r="B50" s="160">
        <v>343894</v>
      </c>
      <c r="C50" s="161">
        <v>353923</v>
      </c>
      <c r="D50" s="161">
        <v>304096</v>
      </c>
      <c r="E50" s="161">
        <v>361668</v>
      </c>
      <c r="F50" s="161">
        <v>378830</v>
      </c>
      <c r="G50" s="162">
        <v>308812</v>
      </c>
      <c r="H50" s="162">
        <v>348658</v>
      </c>
      <c r="I50" s="161">
        <v>419563</v>
      </c>
      <c r="J50" s="161">
        <v>401647</v>
      </c>
      <c r="K50" s="161">
        <v>430935</v>
      </c>
      <c r="L50" s="164">
        <v>424574</v>
      </c>
      <c r="M50" s="162">
        <v>490132</v>
      </c>
      <c r="N50" s="899">
        <v>479839</v>
      </c>
      <c r="O50" s="161">
        <v>590199</v>
      </c>
      <c r="P50" s="161">
        <v>447297</v>
      </c>
      <c r="Q50" s="209">
        <v>575110</v>
      </c>
      <c r="R50" s="199">
        <v>607886</v>
      </c>
    </row>
    <row r="51" spans="1:18" s="210" customFormat="1" ht="18" customHeight="1" thickBot="1">
      <c r="A51" s="211" t="s">
        <v>69</v>
      </c>
      <c r="B51" s="212">
        <v>67122</v>
      </c>
      <c r="C51" s="213">
        <v>67127</v>
      </c>
      <c r="D51" s="213">
        <v>66330</v>
      </c>
      <c r="E51" s="213">
        <v>79993</v>
      </c>
      <c r="F51" s="213">
        <v>82146</v>
      </c>
      <c r="G51" s="214">
        <v>80050</v>
      </c>
      <c r="H51" s="214">
        <v>79689</v>
      </c>
      <c r="I51" s="213">
        <v>89523</v>
      </c>
      <c r="J51" s="213">
        <v>98283</v>
      </c>
      <c r="K51" s="213">
        <v>108627</v>
      </c>
      <c r="L51" s="215">
        <v>99047</v>
      </c>
      <c r="M51" s="214">
        <v>118709</v>
      </c>
      <c r="N51" s="907">
        <v>129466</v>
      </c>
      <c r="O51" s="908">
        <v>133240</v>
      </c>
      <c r="P51" s="908">
        <v>145807</v>
      </c>
      <c r="Q51" s="909">
        <v>154768</v>
      </c>
      <c r="R51" s="910">
        <v>151150</v>
      </c>
    </row>
    <row r="52" spans="1:18" s="12" customFormat="1" ht="18" customHeight="1">
      <c r="A52" s="216" t="s">
        <v>70</v>
      </c>
      <c r="B52" s="217"/>
      <c r="C52" s="217"/>
      <c r="D52" s="217"/>
      <c r="E52" s="217"/>
      <c r="F52" s="217"/>
      <c r="G52" s="217"/>
      <c r="H52" s="217"/>
      <c r="I52" s="217"/>
      <c r="J52" s="217"/>
      <c r="K52" s="218"/>
      <c r="L52" s="218"/>
      <c r="M52" s="218"/>
      <c r="N52" s="218"/>
      <c r="P52" s="218"/>
      <c r="R52" s="219"/>
    </row>
    <row r="53" spans="1:18" s="13" customFormat="1" ht="16.5" customHeight="1">
      <c r="A53" s="220" t="s">
        <v>911</v>
      </c>
      <c r="B53" s="221"/>
      <c r="C53" s="222"/>
      <c r="D53" s="222"/>
      <c r="E53" s="222"/>
      <c r="F53" s="222"/>
      <c r="G53" s="218"/>
      <c r="H53" s="222"/>
      <c r="I53" s="222"/>
      <c r="J53" s="218"/>
      <c r="K53" s="218"/>
      <c r="L53" s="218"/>
      <c r="M53" s="218"/>
      <c r="N53" s="218"/>
      <c r="P53" s="222"/>
      <c r="R53" s="223"/>
    </row>
    <row r="54" spans="1:18" s="12" customFormat="1" ht="18.75" customHeight="1">
      <c r="A54" s="224" t="s">
        <v>912</v>
      </c>
      <c r="B54" s="225"/>
      <c r="C54" s="218"/>
      <c r="D54" s="218"/>
      <c r="E54" s="218"/>
      <c r="F54" s="218"/>
      <c r="G54" s="218"/>
      <c r="H54" s="218"/>
      <c r="I54" s="218"/>
      <c r="J54" s="218"/>
      <c r="K54" s="218"/>
      <c r="L54" s="218"/>
      <c r="M54" s="218"/>
      <c r="N54" s="218"/>
      <c r="P54" s="218"/>
      <c r="R54" s="219"/>
    </row>
    <row r="55" spans="1:18" s="12" customFormat="1" ht="14.1" customHeight="1">
      <c r="A55" s="224" t="s">
        <v>71</v>
      </c>
      <c r="B55" s="225"/>
      <c r="C55" s="218"/>
      <c r="D55" s="218"/>
      <c r="E55" s="218"/>
      <c r="F55" s="218"/>
      <c r="G55" s="218"/>
      <c r="H55" s="218"/>
      <c r="I55" s="218"/>
      <c r="J55" s="218"/>
      <c r="K55" s="218"/>
      <c r="L55" s="218"/>
      <c r="M55" s="218"/>
      <c r="N55" s="218"/>
      <c r="P55" s="218"/>
      <c r="R55" s="219"/>
    </row>
    <row r="56" spans="1:18" s="12" customFormat="1" ht="14.1" customHeight="1">
      <c r="A56" s="1297" t="s">
        <v>72</v>
      </c>
      <c r="B56" s="1300"/>
      <c r="C56" s="1300"/>
      <c r="D56" s="1300"/>
      <c r="E56" s="1300"/>
      <c r="F56" s="1300"/>
      <c r="G56" s="1300"/>
      <c r="H56" s="1300"/>
      <c r="I56" s="1300"/>
      <c r="J56" s="1300"/>
      <c r="K56" s="1300"/>
      <c r="L56" s="1300"/>
      <c r="M56" s="1300"/>
      <c r="N56" s="1300"/>
      <c r="O56" s="1300"/>
      <c r="P56" s="218"/>
      <c r="R56" s="219"/>
    </row>
    <row r="57" spans="1:18" s="12" customFormat="1" ht="30" customHeight="1">
      <c r="A57" s="1297" t="s">
        <v>73</v>
      </c>
      <c r="B57" s="1298"/>
      <c r="C57" s="1298"/>
      <c r="D57" s="1298"/>
      <c r="E57" s="1298"/>
      <c r="F57" s="1298"/>
      <c r="G57" s="1298"/>
      <c r="H57" s="1298"/>
      <c r="I57" s="1298"/>
      <c r="J57" s="1298"/>
      <c r="K57" s="1298"/>
      <c r="L57" s="1298"/>
      <c r="M57" s="1298"/>
      <c r="N57" s="1298"/>
      <c r="O57" s="1298"/>
      <c r="P57" s="1298"/>
      <c r="Q57" s="1298"/>
      <c r="R57" s="1299"/>
    </row>
    <row r="58" spans="1:18" s="12" customFormat="1" ht="19.5" customHeight="1">
      <c r="A58" s="1297" t="s">
        <v>74</v>
      </c>
      <c r="B58" s="1298"/>
      <c r="C58" s="1298"/>
      <c r="D58" s="1298"/>
      <c r="E58" s="1298"/>
      <c r="F58" s="1298"/>
      <c r="G58" s="1298"/>
      <c r="H58" s="1298"/>
      <c r="I58" s="1298"/>
      <c r="J58" s="1298"/>
      <c r="K58" s="1298"/>
      <c r="L58" s="1298"/>
      <c r="M58" s="1298"/>
      <c r="N58" s="1298"/>
      <c r="O58" s="1298"/>
      <c r="P58" s="218"/>
      <c r="R58" s="219"/>
    </row>
    <row r="59" spans="1:18" s="12" customFormat="1" ht="26.25" customHeight="1">
      <c r="A59" s="1297" t="s">
        <v>75</v>
      </c>
      <c r="B59" s="1298"/>
      <c r="C59" s="1298"/>
      <c r="D59" s="1298"/>
      <c r="E59" s="1298"/>
      <c r="F59" s="1298"/>
      <c r="G59" s="1298"/>
      <c r="H59" s="1298"/>
      <c r="I59" s="1298"/>
      <c r="J59" s="1298"/>
      <c r="K59" s="1298"/>
      <c r="L59" s="1298"/>
      <c r="M59" s="1298"/>
      <c r="N59" s="1298"/>
      <c r="O59" s="1298"/>
      <c r="P59" s="1298"/>
      <c r="Q59" s="1298"/>
      <c r="R59" s="1299"/>
    </row>
    <row r="60" spans="1:18" s="14" customFormat="1" ht="21" customHeight="1">
      <c r="A60" s="224" t="s">
        <v>76</v>
      </c>
      <c r="B60" s="226"/>
      <c r="C60" s="225"/>
      <c r="D60" s="225"/>
      <c r="E60" s="225"/>
      <c r="F60" s="225"/>
      <c r="G60" s="225"/>
      <c r="H60" s="225"/>
      <c r="I60" s="225"/>
      <c r="J60" s="225"/>
      <c r="K60" s="225"/>
      <c r="L60" s="225"/>
      <c r="M60" s="225"/>
      <c r="N60" s="225"/>
      <c r="P60" s="225"/>
      <c r="R60" s="227"/>
    </row>
    <row r="61" spans="1:18" s="14" customFormat="1" ht="26.25" customHeight="1">
      <c r="A61" s="1313" t="s">
        <v>77</v>
      </c>
      <c r="B61" s="1314"/>
      <c r="C61" s="1314"/>
      <c r="D61" s="1314"/>
      <c r="E61" s="1314"/>
      <c r="F61" s="1314"/>
      <c r="G61" s="1314"/>
      <c r="H61" s="1314"/>
      <c r="I61" s="1314"/>
      <c r="J61" s="1314"/>
      <c r="K61" s="1314"/>
      <c r="L61" s="1314"/>
      <c r="M61" s="1314"/>
      <c r="N61" s="1314"/>
      <c r="O61" s="1314"/>
      <c r="P61" s="1314"/>
      <c r="Q61" s="1314"/>
      <c r="R61" s="1315"/>
    </row>
    <row r="62" spans="1:18" s="14" customFormat="1" ht="14.1" customHeight="1">
      <c r="A62" s="224" t="s">
        <v>78</v>
      </c>
      <c r="B62" s="226"/>
      <c r="C62" s="225"/>
      <c r="D62" s="225"/>
      <c r="E62" s="225"/>
      <c r="F62" s="225"/>
      <c r="G62" s="225"/>
      <c r="H62" s="225"/>
      <c r="I62" s="225"/>
      <c r="J62" s="225"/>
      <c r="K62" s="225"/>
      <c r="L62" s="225"/>
      <c r="M62" s="225"/>
      <c r="N62" s="225"/>
      <c r="P62" s="225"/>
      <c r="R62" s="227"/>
    </row>
    <row r="63" spans="1:18" s="15" customFormat="1" ht="28.7" customHeight="1">
      <c r="A63" s="1316" t="s">
        <v>79</v>
      </c>
      <c r="B63" s="1300"/>
      <c r="C63" s="1300"/>
      <c r="D63" s="1300"/>
      <c r="E63" s="1300"/>
      <c r="F63" s="1300"/>
      <c r="G63" s="1300"/>
      <c r="H63" s="1300"/>
      <c r="I63" s="1300"/>
      <c r="J63" s="1300"/>
      <c r="K63" s="1300"/>
      <c r="L63" s="1300"/>
      <c r="M63" s="1300"/>
      <c r="N63" s="1300"/>
      <c r="O63" s="1300"/>
      <c r="P63" s="1300"/>
      <c r="Q63" s="1300"/>
      <c r="R63" s="1317"/>
    </row>
    <row r="64" spans="1:18" s="14" customFormat="1" ht="38.25" customHeight="1" thickBot="1">
      <c r="A64" s="1318" t="s">
        <v>80</v>
      </c>
      <c r="B64" s="1319"/>
      <c r="C64" s="1319"/>
      <c r="D64" s="1319"/>
      <c r="E64" s="1319"/>
      <c r="F64" s="1319"/>
      <c r="G64" s="1319"/>
      <c r="H64" s="1319"/>
      <c r="I64" s="1319"/>
      <c r="J64" s="1319"/>
      <c r="K64" s="1319"/>
      <c r="L64" s="1319"/>
      <c r="M64" s="1319"/>
      <c r="N64" s="1319"/>
      <c r="O64" s="1319"/>
      <c r="P64" s="1319"/>
      <c r="Q64" s="1319"/>
      <c r="R64" s="1320"/>
    </row>
    <row r="65" spans="1:1" ht="14.1" customHeight="1"/>
    <row r="66" spans="1:1" ht="14.1" customHeight="1">
      <c r="A66" s="1294" t="s">
        <v>1071</v>
      </c>
    </row>
    <row r="67" spans="1:1" ht="14.1" customHeight="1"/>
    <row r="68" spans="1:1" ht="14.1" customHeight="1"/>
    <row r="69" spans="1:1" ht="14.1" customHeight="1"/>
    <row r="70" spans="1:1" ht="14.1" customHeight="1"/>
    <row r="71" spans="1:1" ht="14.1" customHeight="1"/>
    <row r="72" spans="1:1" ht="14.1" customHeight="1"/>
    <row r="73" spans="1:1" ht="14.1" customHeight="1"/>
    <row r="74" spans="1:1" ht="14.1" customHeight="1"/>
    <row r="75" spans="1:1" ht="14.1" customHeight="1"/>
    <row r="76" spans="1:1" ht="14.1" customHeight="1"/>
    <row r="77" spans="1:1" ht="14.1" customHeight="1"/>
    <row r="78" spans="1:1" ht="14.1" customHeight="1"/>
    <row r="79" spans="1:1" ht="14.1" customHeight="1"/>
    <row r="80" spans="1:1"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row r="395" ht="14.1" customHeight="1"/>
    <row r="396" ht="14.1" customHeight="1"/>
    <row r="397" ht="14.1" customHeight="1"/>
    <row r="398" ht="14.1" customHeight="1"/>
    <row r="399" ht="14.1" customHeight="1"/>
    <row r="400" ht="14.1" customHeight="1"/>
    <row r="401" ht="14.1" customHeight="1"/>
    <row r="402" ht="14.1" customHeight="1"/>
    <row r="403" ht="14.1" customHeight="1"/>
    <row r="404" ht="14.1" customHeight="1"/>
    <row r="405" ht="14.1" customHeight="1"/>
    <row r="406" ht="14.1" customHeight="1"/>
    <row r="407" ht="14.1" customHeight="1"/>
    <row r="408" ht="14.1" customHeight="1"/>
    <row r="409" ht="14.1" customHeight="1"/>
    <row r="410" ht="14.1" customHeight="1"/>
    <row r="411" ht="14.1" customHeight="1"/>
    <row r="412" ht="14.1" customHeight="1"/>
    <row r="413" ht="14.1" customHeight="1"/>
    <row r="414" ht="14.1" customHeight="1"/>
    <row r="415" ht="14.1" customHeight="1"/>
    <row r="416" ht="14.1" customHeight="1"/>
    <row r="417" ht="14.1" customHeight="1"/>
    <row r="418" ht="14.1" customHeight="1"/>
    <row r="419" ht="14.1" customHeight="1"/>
    <row r="420" ht="14.1" customHeight="1"/>
    <row r="421" ht="14.1" customHeight="1"/>
    <row r="422" ht="14.1" customHeight="1"/>
    <row r="423" ht="14.1" customHeight="1"/>
    <row r="424" ht="14.1" customHeight="1"/>
    <row r="425" ht="14.1" customHeight="1"/>
    <row r="426" ht="14.1" customHeight="1"/>
    <row r="427" ht="14.1" customHeight="1"/>
    <row r="428" ht="14.1" customHeight="1"/>
    <row r="429" ht="14.1" customHeight="1"/>
    <row r="430" ht="14.1" customHeight="1"/>
    <row r="431" ht="14.1" customHeight="1"/>
    <row r="432" ht="14.1" customHeight="1"/>
    <row r="433" ht="14.1" customHeight="1"/>
    <row r="434" ht="14.1" customHeight="1"/>
    <row r="435" ht="14.1" customHeight="1"/>
    <row r="436" ht="14.1" customHeight="1"/>
    <row r="437" ht="14.1" customHeight="1"/>
    <row r="438" ht="14.1" customHeight="1"/>
    <row r="439" ht="14.1" customHeight="1"/>
    <row r="440" ht="14.1" customHeight="1"/>
    <row r="441" ht="14.1" customHeight="1"/>
    <row r="442" ht="14.1" customHeight="1"/>
    <row r="443" ht="14.1" customHeight="1"/>
    <row r="444" ht="14.1" customHeight="1"/>
    <row r="445" ht="14.1" customHeight="1"/>
    <row r="446" ht="14.1" customHeight="1"/>
    <row r="447" ht="14.1" customHeight="1"/>
    <row r="448" ht="14.1" customHeight="1"/>
    <row r="449" ht="14.1" customHeight="1"/>
    <row r="450" ht="14.1" customHeight="1"/>
    <row r="451" ht="14.1" customHeight="1"/>
    <row r="452" ht="14.1" customHeight="1"/>
    <row r="453" ht="14.1" customHeight="1"/>
    <row r="454" ht="14.1" customHeight="1"/>
    <row r="455" ht="14.1" customHeight="1"/>
    <row r="456" ht="14.1" customHeight="1"/>
    <row r="457" ht="14.1" customHeight="1"/>
    <row r="458" ht="14.1" customHeight="1"/>
    <row r="459" ht="14.1" customHeight="1"/>
    <row r="460" ht="14.1" customHeight="1"/>
    <row r="461" ht="14.1" customHeight="1"/>
    <row r="462" ht="14.1" customHeight="1"/>
    <row r="463" ht="14.1" customHeight="1"/>
    <row r="464" ht="14.1" customHeight="1"/>
    <row r="465" ht="14.1" customHeight="1"/>
    <row r="466" ht="14.1" customHeight="1"/>
    <row r="467" ht="14.1" customHeight="1"/>
    <row r="468" ht="14.1" customHeight="1"/>
    <row r="469" ht="14.1" customHeight="1"/>
    <row r="470" ht="14.1" customHeight="1"/>
    <row r="471" ht="14.1" customHeight="1"/>
    <row r="472" ht="14.1" customHeight="1"/>
    <row r="473" ht="14.1" customHeight="1"/>
    <row r="474" ht="14.1" customHeight="1"/>
    <row r="475" ht="14.1" customHeight="1"/>
    <row r="476" ht="14.1" customHeight="1"/>
    <row r="477" ht="14.1" customHeight="1"/>
    <row r="478" ht="14.1" customHeight="1"/>
    <row r="479" ht="14.1" customHeight="1"/>
    <row r="480" ht="14.1" customHeight="1"/>
    <row r="481" ht="14.1" customHeight="1"/>
    <row r="482" ht="14.1" customHeight="1"/>
    <row r="483" ht="14.1" customHeight="1"/>
    <row r="484" ht="14.1" customHeight="1"/>
    <row r="485" ht="14.1" customHeight="1"/>
    <row r="486" ht="14.1" customHeight="1"/>
    <row r="487" ht="14.1" customHeight="1"/>
    <row r="488" ht="14.1" customHeight="1"/>
    <row r="489" ht="14.1" customHeight="1"/>
    <row r="490" ht="14.1" customHeight="1"/>
    <row r="491" ht="14.1" customHeight="1"/>
    <row r="492" ht="14.1" customHeight="1"/>
    <row r="493" ht="14.1" customHeight="1"/>
    <row r="494" ht="14.1" customHeight="1"/>
    <row r="495" ht="14.1" customHeight="1"/>
    <row r="496" ht="14.1" customHeight="1"/>
    <row r="497" ht="14.1" customHeight="1"/>
    <row r="498" ht="14.1" customHeight="1"/>
    <row r="499" ht="14.1" customHeight="1"/>
    <row r="500" ht="14.1" customHeight="1"/>
    <row r="501" ht="14.1" customHeight="1"/>
    <row r="502" ht="14.1" customHeight="1"/>
    <row r="503" ht="14.1" customHeight="1"/>
    <row r="504" ht="14.1" customHeight="1"/>
    <row r="505" ht="14.1" customHeight="1"/>
    <row r="506" ht="14.1" customHeight="1"/>
    <row r="507" ht="14.1" customHeight="1"/>
    <row r="508" ht="14.1" customHeight="1"/>
    <row r="509" ht="14.1" customHeight="1"/>
    <row r="510" ht="14.1" customHeight="1"/>
    <row r="511" ht="14.1" customHeight="1"/>
    <row r="512" ht="14.1" customHeight="1"/>
    <row r="513" ht="14.1" customHeight="1"/>
    <row r="514" ht="14.1" customHeight="1"/>
    <row r="515" ht="14.1" customHeight="1"/>
    <row r="516" ht="14.1" customHeight="1"/>
    <row r="517" ht="14.1" customHeight="1"/>
    <row r="518" ht="14.1" customHeight="1"/>
    <row r="519" ht="14.1" customHeight="1"/>
    <row r="520" ht="14.1" customHeight="1"/>
    <row r="521" ht="14.1" customHeight="1"/>
    <row r="522" ht="14.1" customHeight="1"/>
    <row r="523" ht="14.1" customHeight="1"/>
    <row r="524" ht="14.1" customHeight="1"/>
    <row r="525" ht="14.1" customHeight="1"/>
    <row r="526" ht="14.1" customHeight="1"/>
    <row r="527" ht="14.1" customHeight="1"/>
    <row r="528" ht="14.1" customHeight="1"/>
    <row r="529" ht="14.1" customHeight="1"/>
    <row r="530" ht="14.1" customHeight="1"/>
    <row r="531" ht="14.1" customHeight="1"/>
    <row r="532" ht="14.1" customHeight="1"/>
    <row r="533" ht="14.1" customHeight="1"/>
    <row r="534" ht="14.1" customHeight="1"/>
    <row r="535" ht="14.1" customHeight="1"/>
    <row r="536" ht="14.1" customHeight="1"/>
    <row r="537" ht="14.1" customHeight="1"/>
    <row r="538" ht="14.1" customHeight="1"/>
    <row r="539" ht="14.1" customHeight="1"/>
    <row r="540" ht="14.1" customHeight="1"/>
    <row r="541" ht="14.1" customHeight="1"/>
    <row r="542" ht="14.1" customHeight="1"/>
    <row r="543" ht="14.1" customHeight="1"/>
    <row r="544" ht="14.1" customHeight="1"/>
    <row r="545" ht="14.1" customHeight="1"/>
    <row r="546" ht="14.1" customHeight="1"/>
    <row r="547" ht="14.1" customHeight="1"/>
    <row r="548" ht="14.1" customHeight="1"/>
  </sheetData>
  <sheetProtection algorithmName="SHA-512" hashValue="43+grb/7U+tozQ3HksJX/Q0vgwBMV4xzB2DKHZExSVyEEw8De7yqEwSVLIsJk9QiLIAB+gQO1DKpjVd897rs8w==" saltValue="mhiTgrqnjJjhiLH6potwog==" spinCount="100000" sheet="1" objects="1" scenarios="1"/>
  <mergeCells count="11">
    <mergeCell ref="A58:O58"/>
    <mergeCell ref="A59:R59"/>
    <mergeCell ref="A61:R61"/>
    <mergeCell ref="A63:R63"/>
    <mergeCell ref="A64:R64"/>
    <mergeCell ref="A57:R57"/>
    <mergeCell ref="A56:O56"/>
    <mergeCell ref="A1:R1"/>
    <mergeCell ref="A2:R2"/>
    <mergeCell ref="A3:R3"/>
    <mergeCell ref="A4:R4"/>
  </mergeCells>
  <hyperlinks>
    <hyperlink ref="A66" location="'Table of Contents'!A1" display="Return to Table of Contents" xr:uid="{875802C6-79A1-491A-955F-19E3B89517F7}"/>
  </hyperlinks>
  <pageMargins left="0.7" right="0.7" top="0.75" bottom="0.75" header="0.3" footer="0.3"/>
  <pageSetup scale="68"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2CE11-468C-4154-8F35-7693EE12CE43}">
  <dimension ref="A1:IV46"/>
  <sheetViews>
    <sheetView topLeftCell="A24" workbookViewId="0">
      <selection activeCell="A46" sqref="A46"/>
    </sheetView>
  </sheetViews>
  <sheetFormatPr defaultColWidth="10.42578125" defaultRowHeight="12.75"/>
  <cols>
    <col min="1" max="1" width="12.85546875" style="90" customWidth="1"/>
    <col min="2" max="2" width="24.28515625" style="99" customWidth="1"/>
    <col min="3" max="3" width="17.7109375" style="99" customWidth="1"/>
    <col min="4" max="4" width="24.42578125" style="99" hidden="1" customWidth="1"/>
    <col min="5" max="5" width="20.5703125" style="90" customWidth="1"/>
    <col min="6" max="7" width="8.7109375" style="83" customWidth="1"/>
    <col min="8" max="256" width="10.42578125" style="83"/>
    <col min="257" max="257" width="12.85546875" style="83" customWidth="1"/>
    <col min="258" max="258" width="24.28515625" style="83" customWidth="1"/>
    <col min="259" max="259" width="17.7109375" style="83" customWidth="1"/>
    <col min="260" max="260" width="0" style="83" hidden="1" customWidth="1"/>
    <col min="261" max="261" width="20.5703125" style="83" customWidth="1"/>
    <col min="262" max="263" width="8.7109375" style="83" customWidth="1"/>
    <col min="264" max="512" width="10.42578125" style="83"/>
    <col min="513" max="513" width="12.85546875" style="83" customWidth="1"/>
    <col min="514" max="514" width="24.28515625" style="83" customWidth="1"/>
    <col min="515" max="515" width="17.7109375" style="83" customWidth="1"/>
    <col min="516" max="516" width="0" style="83" hidden="1" customWidth="1"/>
    <col min="517" max="517" width="20.5703125" style="83" customWidth="1"/>
    <col min="518" max="519" width="8.7109375" style="83" customWidth="1"/>
    <col min="520" max="768" width="10.42578125" style="83"/>
    <col min="769" max="769" width="12.85546875" style="83" customWidth="1"/>
    <col min="770" max="770" width="24.28515625" style="83" customWidth="1"/>
    <col min="771" max="771" width="17.7109375" style="83" customWidth="1"/>
    <col min="772" max="772" width="0" style="83" hidden="1" customWidth="1"/>
    <col min="773" max="773" width="20.5703125" style="83" customWidth="1"/>
    <col min="774" max="775" width="8.7109375" style="83" customWidth="1"/>
    <col min="776" max="1024" width="10.42578125" style="83"/>
    <col min="1025" max="1025" width="12.85546875" style="83" customWidth="1"/>
    <col min="1026" max="1026" width="24.28515625" style="83" customWidth="1"/>
    <col min="1027" max="1027" width="17.7109375" style="83" customWidth="1"/>
    <col min="1028" max="1028" width="0" style="83" hidden="1" customWidth="1"/>
    <col min="1029" max="1029" width="20.5703125" style="83" customWidth="1"/>
    <col min="1030" max="1031" width="8.7109375" style="83" customWidth="1"/>
    <col min="1032" max="1280" width="10.42578125" style="83"/>
    <col min="1281" max="1281" width="12.85546875" style="83" customWidth="1"/>
    <col min="1282" max="1282" width="24.28515625" style="83" customWidth="1"/>
    <col min="1283" max="1283" width="17.7109375" style="83" customWidth="1"/>
    <col min="1284" max="1284" width="0" style="83" hidden="1" customWidth="1"/>
    <col min="1285" max="1285" width="20.5703125" style="83" customWidth="1"/>
    <col min="1286" max="1287" width="8.7109375" style="83" customWidth="1"/>
    <col min="1288" max="1536" width="10.42578125" style="83"/>
    <col min="1537" max="1537" width="12.85546875" style="83" customWidth="1"/>
    <col min="1538" max="1538" width="24.28515625" style="83" customWidth="1"/>
    <col min="1539" max="1539" width="17.7109375" style="83" customWidth="1"/>
    <col min="1540" max="1540" width="0" style="83" hidden="1" customWidth="1"/>
    <col min="1541" max="1541" width="20.5703125" style="83" customWidth="1"/>
    <col min="1542" max="1543" width="8.7109375" style="83" customWidth="1"/>
    <col min="1544" max="1792" width="10.42578125" style="83"/>
    <col min="1793" max="1793" width="12.85546875" style="83" customWidth="1"/>
    <col min="1794" max="1794" width="24.28515625" style="83" customWidth="1"/>
    <col min="1795" max="1795" width="17.7109375" style="83" customWidth="1"/>
    <col min="1796" max="1796" width="0" style="83" hidden="1" customWidth="1"/>
    <col min="1797" max="1797" width="20.5703125" style="83" customWidth="1"/>
    <col min="1798" max="1799" width="8.7109375" style="83" customWidth="1"/>
    <col min="1800" max="2048" width="10.42578125" style="83"/>
    <col min="2049" max="2049" width="12.85546875" style="83" customWidth="1"/>
    <col min="2050" max="2050" width="24.28515625" style="83" customWidth="1"/>
    <col min="2051" max="2051" width="17.7109375" style="83" customWidth="1"/>
    <col min="2052" max="2052" width="0" style="83" hidden="1" customWidth="1"/>
    <col min="2053" max="2053" width="20.5703125" style="83" customWidth="1"/>
    <col min="2054" max="2055" width="8.7109375" style="83" customWidth="1"/>
    <col min="2056" max="2304" width="10.42578125" style="83"/>
    <col min="2305" max="2305" width="12.85546875" style="83" customWidth="1"/>
    <col min="2306" max="2306" width="24.28515625" style="83" customWidth="1"/>
    <col min="2307" max="2307" width="17.7109375" style="83" customWidth="1"/>
    <col min="2308" max="2308" width="0" style="83" hidden="1" customWidth="1"/>
    <col min="2309" max="2309" width="20.5703125" style="83" customWidth="1"/>
    <col min="2310" max="2311" width="8.7109375" style="83" customWidth="1"/>
    <col min="2312" max="2560" width="10.42578125" style="83"/>
    <col min="2561" max="2561" width="12.85546875" style="83" customWidth="1"/>
    <col min="2562" max="2562" width="24.28515625" style="83" customWidth="1"/>
    <col min="2563" max="2563" width="17.7109375" style="83" customWidth="1"/>
    <col min="2564" max="2564" width="0" style="83" hidden="1" customWidth="1"/>
    <col min="2565" max="2565" width="20.5703125" style="83" customWidth="1"/>
    <col min="2566" max="2567" width="8.7109375" style="83" customWidth="1"/>
    <col min="2568" max="2816" width="10.42578125" style="83"/>
    <col min="2817" max="2817" width="12.85546875" style="83" customWidth="1"/>
    <col min="2818" max="2818" width="24.28515625" style="83" customWidth="1"/>
    <col min="2819" max="2819" width="17.7109375" style="83" customWidth="1"/>
    <col min="2820" max="2820" width="0" style="83" hidden="1" customWidth="1"/>
    <col min="2821" max="2821" width="20.5703125" style="83" customWidth="1"/>
    <col min="2822" max="2823" width="8.7109375" style="83" customWidth="1"/>
    <col min="2824" max="3072" width="10.42578125" style="83"/>
    <col min="3073" max="3073" width="12.85546875" style="83" customWidth="1"/>
    <col min="3074" max="3074" width="24.28515625" style="83" customWidth="1"/>
    <col min="3075" max="3075" width="17.7109375" style="83" customWidth="1"/>
    <col min="3076" max="3076" width="0" style="83" hidden="1" customWidth="1"/>
    <col min="3077" max="3077" width="20.5703125" style="83" customWidth="1"/>
    <col min="3078" max="3079" width="8.7109375" style="83" customWidth="1"/>
    <col min="3080" max="3328" width="10.42578125" style="83"/>
    <col min="3329" max="3329" width="12.85546875" style="83" customWidth="1"/>
    <col min="3330" max="3330" width="24.28515625" style="83" customWidth="1"/>
    <col min="3331" max="3331" width="17.7109375" style="83" customWidth="1"/>
    <col min="3332" max="3332" width="0" style="83" hidden="1" customWidth="1"/>
    <col min="3333" max="3333" width="20.5703125" style="83" customWidth="1"/>
    <col min="3334" max="3335" width="8.7109375" style="83" customWidth="1"/>
    <col min="3336" max="3584" width="10.42578125" style="83"/>
    <col min="3585" max="3585" width="12.85546875" style="83" customWidth="1"/>
    <col min="3586" max="3586" width="24.28515625" style="83" customWidth="1"/>
    <col min="3587" max="3587" width="17.7109375" style="83" customWidth="1"/>
    <col min="3588" max="3588" width="0" style="83" hidden="1" customWidth="1"/>
    <col min="3589" max="3589" width="20.5703125" style="83" customWidth="1"/>
    <col min="3590" max="3591" width="8.7109375" style="83" customWidth="1"/>
    <col min="3592" max="3840" width="10.42578125" style="83"/>
    <col min="3841" max="3841" width="12.85546875" style="83" customWidth="1"/>
    <col min="3842" max="3842" width="24.28515625" style="83" customWidth="1"/>
    <col min="3843" max="3843" width="17.7109375" style="83" customWidth="1"/>
    <col min="3844" max="3844" width="0" style="83" hidden="1" customWidth="1"/>
    <col min="3845" max="3845" width="20.5703125" style="83" customWidth="1"/>
    <col min="3846" max="3847" width="8.7109375" style="83" customWidth="1"/>
    <col min="3848" max="4096" width="10.42578125" style="83"/>
    <col min="4097" max="4097" width="12.85546875" style="83" customWidth="1"/>
    <col min="4098" max="4098" width="24.28515625" style="83" customWidth="1"/>
    <col min="4099" max="4099" width="17.7109375" style="83" customWidth="1"/>
    <col min="4100" max="4100" width="0" style="83" hidden="1" customWidth="1"/>
    <col min="4101" max="4101" width="20.5703125" style="83" customWidth="1"/>
    <col min="4102" max="4103" width="8.7109375" style="83" customWidth="1"/>
    <col min="4104" max="4352" width="10.42578125" style="83"/>
    <col min="4353" max="4353" width="12.85546875" style="83" customWidth="1"/>
    <col min="4354" max="4354" width="24.28515625" style="83" customWidth="1"/>
    <col min="4355" max="4355" width="17.7109375" style="83" customWidth="1"/>
    <col min="4356" max="4356" width="0" style="83" hidden="1" customWidth="1"/>
    <col min="4357" max="4357" width="20.5703125" style="83" customWidth="1"/>
    <col min="4358" max="4359" width="8.7109375" style="83" customWidth="1"/>
    <col min="4360" max="4608" width="10.42578125" style="83"/>
    <col min="4609" max="4609" width="12.85546875" style="83" customWidth="1"/>
    <col min="4610" max="4610" width="24.28515625" style="83" customWidth="1"/>
    <col min="4611" max="4611" width="17.7109375" style="83" customWidth="1"/>
    <col min="4612" max="4612" width="0" style="83" hidden="1" customWidth="1"/>
    <col min="4613" max="4613" width="20.5703125" style="83" customWidth="1"/>
    <col min="4614" max="4615" width="8.7109375" style="83" customWidth="1"/>
    <col min="4616" max="4864" width="10.42578125" style="83"/>
    <col min="4865" max="4865" width="12.85546875" style="83" customWidth="1"/>
    <col min="4866" max="4866" width="24.28515625" style="83" customWidth="1"/>
    <col min="4867" max="4867" width="17.7109375" style="83" customWidth="1"/>
    <col min="4868" max="4868" width="0" style="83" hidden="1" customWidth="1"/>
    <col min="4869" max="4869" width="20.5703125" style="83" customWidth="1"/>
    <col min="4870" max="4871" width="8.7109375" style="83" customWidth="1"/>
    <col min="4872" max="5120" width="10.42578125" style="83"/>
    <col min="5121" max="5121" width="12.85546875" style="83" customWidth="1"/>
    <col min="5122" max="5122" width="24.28515625" style="83" customWidth="1"/>
    <col min="5123" max="5123" width="17.7109375" style="83" customWidth="1"/>
    <col min="5124" max="5124" width="0" style="83" hidden="1" customWidth="1"/>
    <col min="5125" max="5125" width="20.5703125" style="83" customWidth="1"/>
    <col min="5126" max="5127" width="8.7109375" style="83" customWidth="1"/>
    <col min="5128" max="5376" width="10.42578125" style="83"/>
    <col min="5377" max="5377" width="12.85546875" style="83" customWidth="1"/>
    <col min="5378" max="5378" width="24.28515625" style="83" customWidth="1"/>
    <col min="5379" max="5379" width="17.7109375" style="83" customWidth="1"/>
    <col min="5380" max="5380" width="0" style="83" hidden="1" customWidth="1"/>
    <col min="5381" max="5381" width="20.5703125" style="83" customWidth="1"/>
    <col min="5382" max="5383" width="8.7109375" style="83" customWidth="1"/>
    <col min="5384" max="5632" width="10.42578125" style="83"/>
    <col min="5633" max="5633" width="12.85546875" style="83" customWidth="1"/>
    <col min="5634" max="5634" width="24.28515625" style="83" customWidth="1"/>
    <col min="5635" max="5635" width="17.7109375" style="83" customWidth="1"/>
    <col min="5636" max="5636" width="0" style="83" hidden="1" customWidth="1"/>
    <col min="5637" max="5637" width="20.5703125" style="83" customWidth="1"/>
    <col min="5638" max="5639" width="8.7109375" style="83" customWidth="1"/>
    <col min="5640" max="5888" width="10.42578125" style="83"/>
    <col min="5889" max="5889" width="12.85546875" style="83" customWidth="1"/>
    <col min="5890" max="5890" width="24.28515625" style="83" customWidth="1"/>
    <col min="5891" max="5891" width="17.7109375" style="83" customWidth="1"/>
    <col min="5892" max="5892" width="0" style="83" hidden="1" customWidth="1"/>
    <col min="5893" max="5893" width="20.5703125" style="83" customWidth="1"/>
    <col min="5894" max="5895" width="8.7109375" style="83" customWidth="1"/>
    <col min="5896" max="6144" width="10.42578125" style="83"/>
    <col min="6145" max="6145" width="12.85546875" style="83" customWidth="1"/>
    <col min="6146" max="6146" width="24.28515625" style="83" customWidth="1"/>
    <col min="6147" max="6147" width="17.7109375" style="83" customWidth="1"/>
    <col min="6148" max="6148" width="0" style="83" hidden="1" customWidth="1"/>
    <col min="6149" max="6149" width="20.5703125" style="83" customWidth="1"/>
    <col min="6150" max="6151" width="8.7109375" style="83" customWidth="1"/>
    <col min="6152" max="6400" width="10.42578125" style="83"/>
    <col min="6401" max="6401" width="12.85546875" style="83" customWidth="1"/>
    <col min="6402" max="6402" width="24.28515625" style="83" customWidth="1"/>
    <col min="6403" max="6403" width="17.7109375" style="83" customWidth="1"/>
    <col min="6404" max="6404" width="0" style="83" hidden="1" customWidth="1"/>
    <col min="6405" max="6405" width="20.5703125" style="83" customWidth="1"/>
    <col min="6406" max="6407" width="8.7109375" style="83" customWidth="1"/>
    <col min="6408" max="6656" width="10.42578125" style="83"/>
    <col min="6657" max="6657" width="12.85546875" style="83" customWidth="1"/>
    <col min="6658" max="6658" width="24.28515625" style="83" customWidth="1"/>
    <col min="6659" max="6659" width="17.7109375" style="83" customWidth="1"/>
    <col min="6660" max="6660" width="0" style="83" hidden="1" customWidth="1"/>
    <col min="6661" max="6661" width="20.5703125" style="83" customWidth="1"/>
    <col min="6662" max="6663" width="8.7109375" style="83" customWidth="1"/>
    <col min="6664" max="6912" width="10.42578125" style="83"/>
    <col min="6913" max="6913" width="12.85546875" style="83" customWidth="1"/>
    <col min="6914" max="6914" width="24.28515625" style="83" customWidth="1"/>
    <col min="6915" max="6915" width="17.7109375" style="83" customWidth="1"/>
    <col min="6916" max="6916" width="0" style="83" hidden="1" customWidth="1"/>
    <col min="6917" max="6917" width="20.5703125" style="83" customWidth="1"/>
    <col min="6918" max="6919" width="8.7109375" style="83" customWidth="1"/>
    <col min="6920" max="7168" width="10.42578125" style="83"/>
    <col min="7169" max="7169" width="12.85546875" style="83" customWidth="1"/>
    <col min="7170" max="7170" width="24.28515625" style="83" customWidth="1"/>
    <col min="7171" max="7171" width="17.7109375" style="83" customWidth="1"/>
    <col min="7172" max="7172" width="0" style="83" hidden="1" customWidth="1"/>
    <col min="7173" max="7173" width="20.5703125" style="83" customWidth="1"/>
    <col min="7174" max="7175" width="8.7109375" style="83" customWidth="1"/>
    <col min="7176" max="7424" width="10.42578125" style="83"/>
    <col min="7425" max="7425" width="12.85546875" style="83" customWidth="1"/>
    <col min="7426" max="7426" width="24.28515625" style="83" customWidth="1"/>
    <col min="7427" max="7427" width="17.7109375" style="83" customWidth="1"/>
    <col min="7428" max="7428" width="0" style="83" hidden="1" customWidth="1"/>
    <col min="7429" max="7429" width="20.5703125" style="83" customWidth="1"/>
    <col min="7430" max="7431" width="8.7109375" style="83" customWidth="1"/>
    <col min="7432" max="7680" width="10.42578125" style="83"/>
    <col min="7681" max="7681" width="12.85546875" style="83" customWidth="1"/>
    <col min="7682" max="7682" width="24.28515625" style="83" customWidth="1"/>
    <col min="7683" max="7683" width="17.7109375" style="83" customWidth="1"/>
    <col min="7684" max="7684" width="0" style="83" hidden="1" customWidth="1"/>
    <col min="7685" max="7685" width="20.5703125" style="83" customWidth="1"/>
    <col min="7686" max="7687" width="8.7109375" style="83" customWidth="1"/>
    <col min="7688" max="7936" width="10.42578125" style="83"/>
    <col min="7937" max="7937" width="12.85546875" style="83" customWidth="1"/>
    <col min="7938" max="7938" width="24.28515625" style="83" customWidth="1"/>
    <col min="7939" max="7939" width="17.7109375" style="83" customWidth="1"/>
    <col min="7940" max="7940" width="0" style="83" hidden="1" customWidth="1"/>
    <col min="7941" max="7941" width="20.5703125" style="83" customWidth="1"/>
    <col min="7942" max="7943" width="8.7109375" style="83" customWidth="1"/>
    <col min="7944" max="8192" width="10.42578125" style="83"/>
    <col min="8193" max="8193" width="12.85546875" style="83" customWidth="1"/>
    <col min="8194" max="8194" width="24.28515625" style="83" customWidth="1"/>
    <col min="8195" max="8195" width="17.7109375" style="83" customWidth="1"/>
    <col min="8196" max="8196" width="0" style="83" hidden="1" customWidth="1"/>
    <col min="8197" max="8197" width="20.5703125" style="83" customWidth="1"/>
    <col min="8198" max="8199" width="8.7109375" style="83" customWidth="1"/>
    <col min="8200" max="8448" width="10.42578125" style="83"/>
    <col min="8449" max="8449" width="12.85546875" style="83" customWidth="1"/>
    <col min="8450" max="8450" width="24.28515625" style="83" customWidth="1"/>
    <col min="8451" max="8451" width="17.7109375" style="83" customWidth="1"/>
    <col min="8452" max="8452" width="0" style="83" hidden="1" customWidth="1"/>
    <col min="8453" max="8453" width="20.5703125" style="83" customWidth="1"/>
    <col min="8454" max="8455" width="8.7109375" style="83" customWidth="1"/>
    <col min="8456" max="8704" width="10.42578125" style="83"/>
    <col min="8705" max="8705" width="12.85546875" style="83" customWidth="1"/>
    <col min="8706" max="8706" width="24.28515625" style="83" customWidth="1"/>
    <col min="8707" max="8707" width="17.7109375" style="83" customWidth="1"/>
    <col min="8708" max="8708" width="0" style="83" hidden="1" customWidth="1"/>
    <col min="8709" max="8709" width="20.5703125" style="83" customWidth="1"/>
    <col min="8710" max="8711" width="8.7109375" style="83" customWidth="1"/>
    <col min="8712" max="8960" width="10.42578125" style="83"/>
    <col min="8961" max="8961" width="12.85546875" style="83" customWidth="1"/>
    <col min="8962" max="8962" width="24.28515625" style="83" customWidth="1"/>
    <col min="8963" max="8963" width="17.7109375" style="83" customWidth="1"/>
    <col min="8964" max="8964" width="0" style="83" hidden="1" customWidth="1"/>
    <col min="8965" max="8965" width="20.5703125" style="83" customWidth="1"/>
    <col min="8966" max="8967" width="8.7109375" style="83" customWidth="1"/>
    <col min="8968" max="9216" width="10.42578125" style="83"/>
    <col min="9217" max="9217" width="12.85546875" style="83" customWidth="1"/>
    <col min="9218" max="9218" width="24.28515625" style="83" customWidth="1"/>
    <col min="9219" max="9219" width="17.7109375" style="83" customWidth="1"/>
    <col min="9220" max="9220" width="0" style="83" hidden="1" customWidth="1"/>
    <col min="9221" max="9221" width="20.5703125" style="83" customWidth="1"/>
    <col min="9222" max="9223" width="8.7109375" style="83" customWidth="1"/>
    <col min="9224" max="9472" width="10.42578125" style="83"/>
    <col min="9473" max="9473" width="12.85546875" style="83" customWidth="1"/>
    <col min="9474" max="9474" width="24.28515625" style="83" customWidth="1"/>
    <col min="9475" max="9475" width="17.7109375" style="83" customWidth="1"/>
    <col min="9476" max="9476" width="0" style="83" hidden="1" customWidth="1"/>
    <col min="9477" max="9477" width="20.5703125" style="83" customWidth="1"/>
    <col min="9478" max="9479" width="8.7109375" style="83" customWidth="1"/>
    <col min="9480" max="9728" width="10.42578125" style="83"/>
    <col min="9729" max="9729" width="12.85546875" style="83" customWidth="1"/>
    <col min="9730" max="9730" width="24.28515625" style="83" customWidth="1"/>
    <col min="9731" max="9731" width="17.7109375" style="83" customWidth="1"/>
    <col min="9732" max="9732" width="0" style="83" hidden="1" customWidth="1"/>
    <col min="9733" max="9733" width="20.5703125" style="83" customWidth="1"/>
    <col min="9734" max="9735" width="8.7109375" style="83" customWidth="1"/>
    <col min="9736" max="9984" width="10.42578125" style="83"/>
    <col min="9985" max="9985" width="12.85546875" style="83" customWidth="1"/>
    <col min="9986" max="9986" width="24.28515625" style="83" customWidth="1"/>
    <col min="9987" max="9987" width="17.7109375" style="83" customWidth="1"/>
    <col min="9988" max="9988" width="0" style="83" hidden="1" customWidth="1"/>
    <col min="9989" max="9989" width="20.5703125" style="83" customWidth="1"/>
    <col min="9990" max="9991" width="8.7109375" style="83" customWidth="1"/>
    <col min="9992" max="10240" width="10.42578125" style="83"/>
    <col min="10241" max="10241" width="12.85546875" style="83" customWidth="1"/>
    <col min="10242" max="10242" width="24.28515625" style="83" customWidth="1"/>
    <col min="10243" max="10243" width="17.7109375" style="83" customWidth="1"/>
    <col min="10244" max="10244" width="0" style="83" hidden="1" customWidth="1"/>
    <col min="10245" max="10245" width="20.5703125" style="83" customWidth="1"/>
    <col min="10246" max="10247" width="8.7109375" style="83" customWidth="1"/>
    <col min="10248" max="10496" width="10.42578125" style="83"/>
    <col min="10497" max="10497" width="12.85546875" style="83" customWidth="1"/>
    <col min="10498" max="10498" width="24.28515625" style="83" customWidth="1"/>
    <col min="10499" max="10499" width="17.7109375" style="83" customWidth="1"/>
    <col min="10500" max="10500" width="0" style="83" hidden="1" customWidth="1"/>
    <col min="10501" max="10501" width="20.5703125" style="83" customWidth="1"/>
    <col min="10502" max="10503" width="8.7109375" style="83" customWidth="1"/>
    <col min="10504" max="10752" width="10.42578125" style="83"/>
    <col min="10753" max="10753" width="12.85546875" style="83" customWidth="1"/>
    <col min="10754" max="10754" width="24.28515625" style="83" customWidth="1"/>
    <col min="10755" max="10755" width="17.7109375" style="83" customWidth="1"/>
    <col min="10756" max="10756" width="0" style="83" hidden="1" customWidth="1"/>
    <col min="10757" max="10757" width="20.5703125" style="83" customWidth="1"/>
    <col min="10758" max="10759" width="8.7109375" style="83" customWidth="1"/>
    <col min="10760" max="11008" width="10.42578125" style="83"/>
    <col min="11009" max="11009" width="12.85546875" style="83" customWidth="1"/>
    <col min="11010" max="11010" width="24.28515625" style="83" customWidth="1"/>
    <col min="11011" max="11011" width="17.7109375" style="83" customWidth="1"/>
    <col min="11012" max="11012" width="0" style="83" hidden="1" customWidth="1"/>
    <col min="11013" max="11013" width="20.5703125" style="83" customWidth="1"/>
    <col min="11014" max="11015" width="8.7109375" style="83" customWidth="1"/>
    <col min="11016" max="11264" width="10.42578125" style="83"/>
    <col min="11265" max="11265" width="12.85546875" style="83" customWidth="1"/>
    <col min="11266" max="11266" width="24.28515625" style="83" customWidth="1"/>
    <col min="11267" max="11267" width="17.7109375" style="83" customWidth="1"/>
    <col min="11268" max="11268" width="0" style="83" hidden="1" customWidth="1"/>
    <col min="11269" max="11269" width="20.5703125" style="83" customWidth="1"/>
    <col min="11270" max="11271" width="8.7109375" style="83" customWidth="1"/>
    <col min="11272" max="11520" width="10.42578125" style="83"/>
    <col min="11521" max="11521" width="12.85546875" style="83" customWidth="1"/>
    <col min="11522" max="11522" width="24.28515625" style="83" customWidth="1"/>
    <col min="11523" max="11523" width="17.7109375" style="83" customWidth="1"/>
    <col min="11524" max="11524" width="0" style="83" hidden="1" customWidth="1"/>
    <col min="11525" max="11525" width="20.5703125" style="83" customWidth="1"/>
    <col min="11526" max="11527" width="8.7109375" style="83" customWidth="1"/>
    <col min="11528" max="11776" width="10.42578125" style="83"/>
    <col min="11777" max="11777" width="12.85546875" style="83" customWidth="1"/>
    <col min="11778" max="11778" width="24.28515625" style="83" customWidth="1"/>
    <col min="11779" max="11779" width="17.7109375" style="83" customWidth="1"/>
    <col min="11780" max="11780" width="0" style="83" hidden="1" customWidth="1"/>
    <col min="11781" max="11781" width="20.5703125" style="83" customWidth="1"/>
    <col min="11782" max="11783" width="8.7109375" style="83" customWidth="1"/>
    <col min="11784" max="12032" width="10.42578125" style="83"/>
    <col min="12033" max="12033" width="12.85546875" style="83" customWidth="1"/>
    <col min="12034" max="12034" width="24.28515625" style="83" customWidth="1"/>
    <col min="12035" max="12035" width="17.7109375" style="83" customWidth="1"/>
    <col min="12036" max="12036" width="0" style="83" hidden="1" customWidth="1"/>
    <col min="12037" max="12037" width="20.5703125" style="83" customWidth="1"/>
    <col min="12038" max="12039" width="8.7109375" style="83" customWidth="1"/>
    <col min="12040" max="12288" width="10.42578125" style="83"/>
    <col min="12289" max="12289" width="12.85546875" style="83" customWidth="1"/>
    <col min="12290" max="12290" width="24.28515625" style="83" customWidth="1"/>
    <col min="12291" max="12291" width="17.7109375" style="83" customWidth="1"/>
    <col min="12292" max="12292" width="0" style="83" hidden="1" customWidth="1"/>
    <col min="12293" max="12293" width="20.5703125" style="83" customWidth="1"/>
    <col min="12294" max="12295" width="8.7109375" style="83" customWidth="1"/>
    <col min="12296" max="12544" width="10.42578125" style="83"/>
    <col min="12545" max="12545" width="12.85546875" style="83" customWidth="1"/>
    <col min="12546" max="12546" width="24.28515625" style="83" customWidth="1"/>
    <col min="12547" max="12547" width="17.7109375" style="83" customWidth="1"/>
    <col min="12548" max="12548" width="0" style="83" hidden="1" customWidth="1"/>
    <col min="12549" max="12549" width="20.5703125" style="83" customWidth="1"/>
    <col min="12550" max="12551" width="8.7109375" style="83" customWidth="1"/>
    <col min="12552" max="12800" width="10.42578125" style="83"/>
    <col min="12801" max="12801" width="12.85546875" style="83" customWidth="1"/>
    <col min="12802" max="12802" width="24.28515625" style="83" customWidth="1"/>
    <col min="12803" max="12803" width="17.7109375" style="83" customWidth="1"/>
    <col min="12804" max="12804" width="0" style="83" hidden="1" customWidth="1"/>
    <col min="12805" max="12805" width="20.5703125" style="83" customWidth="1"/>
    <col min="12806" max="12807" width="8.7109375" style="83" customWidth="1"/>
    <col min="12808" max="13056" width="10.42578125" style="83"/>
    <col min="13057" max="13057" width="12.85546875" style="83" customWidth="1"/>
    <col min="13058" max="13058" width="24.28515625" style="83" customWidth="1"/>
    <col min="13059" max="13059" width="17.7109375" style="83" customWidth="1"/>
    <col min="13060" max="13060" width="0" style="83" hidden="1" customWidth="1"/>
    <col min="13061" max="13061" width="20.5703125" style="83" customWidth="1"/>
    <col min="13062" max="13063" width="8.7109375" style="83" customWidth="1"/>
    <col min="13064" max="13312" width="10.42578125" style="83"/>
    <col min="13313" max="13313" width="12.85546875" style="83" customWidth="1"/>
    <col min="13314" max="13314" width="24.28515625" style="83" customWidth="1"/>
    <col min="13315" max="13315" width="17.7109375" style="83" customWidth="1"/>
    <col min="13316" max="13316" width="0" style="83" hidden="1" customWidth="1"/>
    <col min="13317" max="13317" width="20.5703125" style="83" customWidth="1"/>
    <col min="13318" max="13319" width="8.7109375" style="83" customWidth="1"/>
    <col min="13320" max="13568" width="10.42578125" style="83"/>
    <col min="13569" max="13569" width="12.85546875" style="83" customWidth="1"/>
    <col min="13570" max="13570" width="24.28515625" style="83" customWidth="1"/>
    <col min="13571" max="13571" width="17.7109375" style="83" customWidth="1"/>
    <col min="13572" max="13572" width="0" style="83" hidden="1" customWidth="1"/>
    <col min="13573" max="13573" width="20.5703125" style="83" customWidth="1"/>
    <col min="13574" max="13575" width="8.7109375" style="83" customWidth="1"/>
    <col min="13576" max="13824" width="10.42578125" style="83"/>
    <col min="13825" max="13825" width="12.85546875" style="83" customWidth="1"/>
    <col min="13826" max="13826" width="24.28515625" style="83" customWidth="1"/>
    <col min="13827" max="13827" width="17.7109375" style="83" customWidth="1"/>
    <col min="13828" max="13828" width="0" style="83" hidden="1" customWidth="1"/>
    <col min="13829" max="13829" width="20.5703125" style="83" customWidth="1"/>
    <col min="13830" max="13831" width="8.7109375" style="83" customWidth="1"/>
    <col min="13832" max="14080" width="10.42578125" style="83"/>
    <col min="14081" max="14081" width="12.85546875" style="83" customWidth="1"/>
    <col min="14082" max="14082" width="24.28515625" style="83" customWidth="1"/>
    <col min="14083" max="14083" width="17.7109375" style="83" customWidth="1"/>
    <col min="14084" max="14084" width="0" style="83" hidden="1" customWidth="1"/>
    <col min="14085" max="14085" width="20.5703125" style="83" customWidth="1"/>
    <col min="14086" max="14087" width="8.7109375" style="83" customWidth="1"/>
    <col min="14088" max="14336" width="10.42578125" style="83"/>
    <col min="14337" max="14337" width="12.85546875" style="83" customWidth="1"/>
    <col min="14338" max="14338" width="24.28515625" style="83" customWidth="1"/>
    <col min="14339" max="14339" width="17.7109375" style="83" customWidth="1"/>
    <col min="14340" max="14340" width="0" style="83" hidden="1" customWidth="1"/>
    <col min="14341" max="14341" width="20.5703125" style="83" customWidth="1"/>
    <col min="14342" max="14343" width="8.7109375" style="83" customWidth="1"/>
    <col min="14344" max="14592" width="10.42578125" style="83"/>
    <col min="14593" max="14593" width="12.85546875" style="83" customWidth="1"/>
    <col min="14594" max="14594" width="24.28515625" style="83" customWidth="1"/>
    <col min="14595" max="14595" width="17.7109375" style="83" customWidth="1"/>
    <col min="14596" max="14596" width="0" style="83" hidden="1" customWidth="1"/>
    <col min="14597" max="14597" width="20.5703125" style="83" customWidth="1"/>
    <col min="14598" max="14599" width="8.7109375" style="83" customWidth="1"/>
    <col min="14600" max="14848" width="10.42578125" style="83"/>
    <col min="14849" max="14849" width="12.85546875" style="83" customWidth="1"/>
    <col min="14850" max="14850" width="24.28515625" style="83" customWidth="1"/>
    <col min="14851" max="14851" width="17.7109375" style="83" customWidth="1"/>
    <col min="14852" max="14852" width="0" style="83" hidden="1" customWidth="1"/>
    <col min="14853" max="14853" width="20.5703125" style="83" customWidth="1"/>
    <col min="14854" max="14855" width="8.7109375" style="83" customWidth="1"/>
    <col min="14856" max="15104" width="10.42578125" style="83"/>
    <col min="15105" max="15105" width="12.85546875" style="83" customWidth="1"/>
    <col min="15106" max="15106" width="24.28515625" style="83" customWidth="1"/>
    <col min="15107" max="15107" width="17.7109375" style="83" customWidth="1"/>
    <col min="15108" max="15108" width="0" style="83" hidden="1" customWidth="1"/>
    <col min="15109" max="15109" width="20.5703125" style="83" customWidth="1"/>
    <col min="15110" max="15111" width="8.7109375" style="83" customWidth="1"/>
    <col min="15112" max="15360" width="10.42578125" style="83"/>
    <col min="15361" max="15361" width="12.85546875" style="83" customWidth="1"/>
    <col min="15362" max="15362" width="24.28515625" style="83" customWidth="1"/>
    <col min="15363" max="15363" width="17.7109375" style="83" customWidth="1"/>
    <col min="15364" max="15364" width="0" style="83" hidden="1" customWidth="1"/>
    <col min="15365" max="15365" width="20.5703125" style="83" customWidth="1"/>
    <col min="15366" max="15367" width="8.7109375" style="83" customWidth="1"/>
    <col min="15368" max="15616" width="10.42578125" style="83"/>
    <col min="15617" max="15617" width="12.85546875" style="83" customWidth="1"/>
    <col min="15618" max="15618" width="24.28515625" style="83" customWidth="1"/>
    <col min="15619" max="15619" width="17.7109375" style="83" customWidth="1"/>
    <col min="15620" max="15620" width="0" style="83" hidden="1" customWidth="1"/>
    <col min="15621" max="15621" width="20.5703125" style="83" customWidth="1"/>
    <col min="15622" max="15623" width="8.7109375" style="83" customWidth="1"/>
    <col min="15624" max="15872" width="10.42578125" style="83"/>
    <col min="15873" max="15873" width="12.85546875" style="83" customWidth="1"/>
    <col min="15874" max="15874" width="24.28515625" style="83" customWidth="1"/>
    <col min="15875" max="15875" width="17.7109375" style="83" customWidth="1"/>
    <col min="15876" max="15876" width="0" style="83" hidden="1" customWidth="1"/>
    <col min="15877" max="15877" width="20.5703125" style="83" customWidth="1"/>
    <col min="15878" max="15879" width="8.7109375" style="83" customWidth="1"/>
    <col min="15880" max="16128" width="10.42578125" style="83"/>
    <col min="16129" max="16129" width="12.85546875" style="83" customWidth="1"/>
    <col min="16130" max="16130" width="24.28515625" style="83" customWidth="1"/>
    <col min="16131" max="16131" width="17.7109375" style="83" customWidth="1"/>
    <col min="16132" max="16132" width="0" style="83" hidden="1" customWidth="1"/>
    <col min="16133" max="16133" width="20.5703125" style="83" customWidth="1"/>
    <col min="16134" max="16135" width="8.7109375" style="83" customWidth="1"/>
    <col min="16136" max="16384" width="10.42578125" style="83"/>
  </cols>
  <sheetData>
    <row r="1" spans="1:256" s="80" customFormat="1" ht="15" customHeight="1">
      <c r="A1" s="1508" t="s">
        <v>639</v>
      </c>
      <c r="B1" s="1509"/>
      <c r="C1" s="1509"/>
      <c r="D1" s="1509"/>
      <c r="E1" s="1510"/>
    </row>
    <row r="2" spans="1:256" s="80" customFormat="1" ht="32.25" customHeight="1">
      <c r="A2" s="1511" t="s">
        <v>640</v>
      </c>
      <c r="B2" s="1512"/>
      <c r="C2" s="1512"/>
      <c r="D2" s="1512"/>
      <c r="E2" s="1513"/>
    </row>
    <row r="3" spans="1:256" s="80" customFormat="1" ht="13.15" customHeight="1" thickBot="1">
      <c r="A3" s="1494" t="s">
        <v>966</v>
      </c>
      <c r="B3" s="1495"/>
      <c r="C3" s="1495"/>
      <c r="D3" s="1495"/>
      <c r="E3" s="1496"/>
    </row>
    <row r="4" spans="1:256" s="98" customFormat="1">
      <c r="A4" s="1514" t="s">
        <v>83</v>
      </c>
      <c r="B4" s="1516" t="s">
        <v>641</v>
      </c>
      <c r="C4" s="1518" t="s">
        <v>642</v>
      </c>
      <c r="D4" s="1518" t="s">
        <v>643</v>
      </c>
      <c r="E4" s="1520" t="s">
        <v>644</v>
      </c>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row>
    <row r="5" spans="1:256" s="92" customFormat="1" ht="13.5" customHeight="1" thickBot="1">
      <c r="A5" s="1515"/>
      <c r="B5" s="1517"/>
      <c r="C5" s="1519"/>
      <c r="D5" s="1519"/>
      <c r="E5" s="1521"/>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c r="IR5" s="80"/>
      <c r="IS5" s="80"/>
      <c r="IT5" s="80"/>
      <c r="IU5" s="80"/>
      <c r="IV5" s="80"/>
    </row>
    <row r="6" spans="1:256" hidden="1">
      <c r="A6" s="491">
        <v>1986</v>
      </c>
      <c r="B6" s="492">
        <v>48971</v>
      </c>
      <c r="C6" s="492">
        <v>5550</v>
      </c>
      <c r="D6" s="492">
        <v>29</v>
      </c>
      <c r="E6" s="493" t="s">
        <v>645</v>
      </c>
      <c r="G6" s="90"/>
      <c r="H6" s="90"/>
    </row>
    <row r="7" spans="1:256" hidden="1">
      <c r="A7" s="494">
        <v>1987</v>
      </c>
      <c r="B7" s="471">
        <v>47522</v>
      </c>
      <c r="C7" s="471">
        <v>4415</v>
      </c>
      <c r="D7" s="471">
        <v>24</v>
      </c>
      <c r="E7" s="495" t="s">
        <v>645</v>
      </c>
      <c r="G7" s="90"/>
      <c r="H7" s="90"/>
    </row>
    <row r="8" spans="1:256" hidden="1">
      <c r="A8" s="494">
        <v>1988</v>
      </c>
      <c r="B8" s="471">
        <v>46704</v>
      </c>
      <c r="C8" s="471">
        <v>5884</v>
      </c>
      <c r="D8" s="471">
        <v>29</v>
      </c>
      <c r="E8" s="495" t="s">
        <v>645</v>
      </c>
      <c r="G8" s="90"/>
      <c r="H8" s="90"/>
    </row>
    <row r="9" spans="1:256" hidden="1">
      <c r="A9" s="494">
        <v>1991</v>
      </c>
      <c r="B9" s="471">
        <v>43152</v>
      </c>
      <c r="C9" s="471">
        <v>6416</v>
      </c>
      <c r="D9" s="471">
        <v>19</v>
      </c>
      <c r="E9" s="495" t="s">
        <v>645</v>
      </c>
      <c r="G9" s="90"/>
      <c r="H9" s="90"/>
    </row>
    <row r="10" spans="1:256" hidden="1">
      <c r="A10" s="494">
        <v>1992</v>
      </c>
      <c r="B10" s="471">
        <v>62067</v>
      </c>
      <c r="C10" s="471">
        <v>5733</v>
      </c>
      <c r="D10" s="471">
        <v>13</v>
      </c>
      <c r="E10" s="495" t="s">
        <v>645</v>
      </c>
      <c r="G10" s="90"/>
      <c r="H10" s="90"/>
    </row>
    <row r="11" spans="1:256" s="92" customFormat="1" hidden="1">
      <c r="A11" s="494">
        <v>1993</v>
      </c>
      <c r="B11" s="471">
        <v>74349</v>
      </c>
      <c r="C11" s="496">
        <v>6182</v>
      </c>
      <c r="D11" s="471">
        <v>21</v>
      </c>
      <c r="E11" s="497">
        <v>86122</v>
      </c>
      <c r="F11" s="83"/>
      <c r="G11" s="90"/>
      <c r="H11" s="90"/>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row>
    <row r="12" spans="1:256" hidden="1">
      <c r="A12" s="494">
        <v>1994</v>
      </c>
      <c r="B12" s="471">
        <v>59797</v>
      </c>
      <c r="C12" s="496">
        <v>6136</v>
      </c>
      <c r="D12" s="471">
        <v>11</v>
      </c>
      <c r="E12" s="498">
        <v>68853</v>
      </c>
      <c r="G12" s="90"/>
      <c r="H12" s="90"/>
    </row>
    <row r="13" spans="1:256" hidden="1">
      <c r="A13" s="494">
        <v>1995</v>
      </c>
      <c r="B13" s="471">
        <v>65662</v>
      </c>
      <c r="C13" s="496">
        <v>6785</v>
      </c>
      <c r="D13" s="471">
        <v>4</v>
      </c>
      <c r="E13" s="499">
        <v>75372</v>
      </c>
      <c r="G13" s="90"/>
      <c r="H13" s="90"/>
    </row>
    <row r="14" spans="1:256" hidden="1">
      <c r="A14" s="494">
        <v>1996</v>
      </c>
      <c r="B14" s="471">
        <v>78674</v>
      </c>
      <c r="C14" s="471">
        <v>7346</v>
      </c>
      <c r="D14" s="471">
        <v>11</v>
      </c>
      <c r="E14" s="499">
        <v>91339</v>
      </c>
      <c r="G14" s="90"/>
      <c r="H14" s="90"/>
    </row>
    <row r="15" spans="1:256" hidden="1">
      <c r="A15" s="494">
        <v>1997</v>
      </c>
      <c r="B15" s="471">
        <v>97294</v>
      </c>
      <c r="C15" s="471">
        <v>7389</v>
      </c>
      <c r="D15" s="471">
        <v>11</v>
      </c>
      <c r="E15" s="499">
        <v>112509</v>
      </c>
      <c r="G15" s="90"/>
      <c r="H15" s="90"/>
    </row>
    <row r="16" spans="1:256" hidden="1">
      <c r="A16" s="494">
        <v>1998</v>
      </c>
      <c r="B16" s="471">
        <v>89634</v>
      </c>
      <c r="C16" s="471">
        <v>6504</v>
      </c>
      <c r="D16" s="471">
        <v>8</v>
      </c>
      <c r="E16" s="499">
        <v>106279</v>
      </c>
    </row>
    <row r="17" spans="1:8" s="90" customFormat="1" hidden="1">
      <c r="A17" s="500">
        <v>1999</v>
      </c>
      <c r="B17" s="471">
        <v>87774</v>
      </c>
      <c r="C17" s="471">
        <v>6280</v>
      </c>
      <c r="D17" s="471">
        <v>3</v>
      </c>
      <c r="E17" s="499">
        <v>104324</v>
      </c>
    </row>
    <row r="18" spans="1:8" s="90" customFormat="1" hidden="1">
      <c r="A18" s="500">
        <v>2000</v>
      </c>
      <c r="B18" s="471">
        <v>106383</v>
      </c>
      <c r="C18" s="471">
        <v>8821</v>
      </c>
      <c r="D18" s="471">
        <v>15</v>
      </c>
      <c r="E18" s="499">
        <v>127794</v>
      </c>
      <c r="H18" s="99"/>
    </row>
    <row r="19" spans="1:8" s="90" customFormat="1" hidden="1">
      <c r="A19" s="500">
        <v>2001</v>
      </c>
      <c r="B19" s="472">
        <v>102314</v>
      </c>
      <c r="C19" s="472">
        <v>31477</v>
      </c>
      <c r="D19" s="472">
        <v>11</v>
      </c>
      <c r="E19" s="499">
        <v>124502</v>
      </c>
    </row>
    <row r="20" spans="1:8" hidden="1">
      <c r="A20" s="500">
        <v>2002</v>
      </c>
      <c r="B20" s="472">
        <v>133225</v>
      </c>
      <c r="C20" s="472">
        <v>29957</v>
      </c>
      <c r="D20" s="472">
        <v>26</v>
      </c>
      <c r="E20" s="499">
        <v>164457</v>
      </c>
    </row>
    <row r="21" spans="1:8">
      <c r="A21" s="500">
        <v>2003</v>
      </c>
      <c r="B21" s="472">
        <v>143424</v>
      </c>
      <c r="C21" s="472">
        <v>34370</v>
      </c>
      <c r="D21" s="472">
        <v>5</v>
      </c>
      <c r="E21" s="499">
        <v>185182</v>
      </c>
    </row>
    <row r="22" spans="1:8">
      <c r="A22" s="500">
        <v>2004</v>
      </c>
      <c r="B22" s="472">
        <v>120056</v>
      </c>
      <c r="C22" s="472">
        <v>34735</v>
      </c>
      <c r="D22" s="472">
        <v>4</v>
      </c>
      <c r="E22" s="501">
        <v>155991</v>
      </c>
    </row>
    <row r="23" spans="1:8">
      <c r="A23" s="500">
        <v>2005</v>
      </c>
      <c r="B23" s="472">
        <v>112495</v>
      </c>
      <c r="C23" s="472">
        <v>32279</v>
      </c>
      <c r="D23" s="472">
        <v>3</v>
      </c>
      <c r="E23" s="501">
        <v>143396</v>
      </c>
    </row>
    <row r="24" spans="1:8">
      <c r="A24" s="500">
        <v>2006</v>
      </c>
      <c r="B24" s="472">
        <v>147118</v>
      </c>
      <c r="C24" s="472">
        <v>37305</v>
      </c>
      <c r="D24" s="472">
        <v>1</v>
      </c>
      <c r="E24" s="501">
        <v>188899</v>
      </c>
    </row>
    <row r="25" spans="1:8">
      <c r="A25" s="500">
        <v>2007</v>
      </c>
      <c r="B25" s="472">
        <v>150064</v>
      </c>
      <c r="C25" s="472">
        <v>47336</v>
      </c>
      <c r="D25" s="472">
        <v>13</v>
      </c>
      <c r="E25" s="501">
        <v>194327</v>
      </c>
    </row>
    <row r="26" spans="1:8">
      <c r="A26" s="500">
        <v>2008</v>
      </c>
      <c r="B26" s="472">
        <v>209904</v>
      </c>
      <c r="C26" s="472">
        <v>42159</v>
      </c>
      <c r="D26" s="472">
        <v>3</v>
      </c>
      <c r="E26" s="501">
        <v>274250</v>
      </c>
    </row>
    <row r="27" spans="1:8">
      <c r="A27" s="500">
        <v>2009</v>
      </c>
      <c r="B27" s="472">
        <v>180520</v>
      </c>
      <c r="C27" s="472">
        <v>42282</v>
      </c>
      <c r="D27" s="472">
        <v>4</v>
      </c>
      <c r="E27" s="501">
        <v>241637</v>
      </c>
    </row>
    <row r="28" spans="1:8">
      <c r="A28" s="500">
        <v>2010</v>
      </c>
      <c r="B28" s="472">
        <v>164330</v>
      </c>
      <c r="C28" s="472">
        <v>46734</v>
      </c>
      <c r="D28" s="472">
        <v>4</v>
      </c>
      <c r="E28" s="501">
        <v>221090</v>
      </c>
    </row>
    <row r="29" spans="1:8">
      <c r="A29" s="500">
        <v>2011</v>
      </c>
      <c r="B29" s="472">
        <v>177661</v>
      </c>
      <c r="C29" s="472">
        <v>44873</v>
      </c>
      <c r="D29" s="472">
        <v>4</v>
      </c>
      <c r="E29" s="501">
        <v>237586</v>
      </c>
    </row>
    <row r="30" spans="1:8">
      <c r="A30" s="500">
        <v>2012</v>
      </c>
      <c r="B30" s="472">
        <v>182761</v>
      </c>
      <c r="C30" s="472">
        <v>59871</v>
      </c>
      <c r="D30" s="472"/>
      <c r="E30" s="501">
        <v>243459</v>
      </c>
    </row>
    <row r="31" spans="1:8">
      <c r="A31" s="500">
        <v>2013</v>
      </c>
      <c r="B31" s="472">
        <v>193121</v>
      </c>
      <c r="C31" s="472">
        <v>63709</v>
      </c>
      <c r="D31" s="472"/>
      <c r="E31" s="501">
        <v>259681</v>
      </c>
    </row>
    <row r="32" spans="1:8">
      <c r="A32" s="500">
        <v>2014</v>
      </c>
      <c r="B32" s="472">
        <v>206555</v>
      </c>
      <c r="C32" s="472">
        <v>56166</v>
      </c>
      <c r="D32" s="472"/>
      <c r="E32" s="501">
        <v>279282</v>
      </c>
    </row>
    <row r="33" spans="1:5">
      <c r="A33" s="500">
        <v>2015</v>
      </c>
      <c r="B33" s="472">
        <v>208660</v>
      </c>
      <c r="C33" s="472">
        <v>58284</v>
      </c>
      <c r="D33" s="812"/>
      <c r="E33" s="499">
        <v>282091</v>
      </c>
    </row>
    <row r="34" spans="1:5">
      <c r="A34" s="500">
        <v>2016</v>
      </c>
      <c r="B34" s="100">
        <v>227407</v>
      </c>
      <c r="C34" s="100">
        <v>62604</v>
      </c>
      <c r="D34" s="813"/>
      <c r="E34" s="101">
        <v>309188</v>
      </c>
    </row>
    <row r="35" spans="1:5">
      <c r="A35" s="500">
        <v>2017</v>
      </c>
      <c r="B35" s="100">
        <v>242709</v>
      </c>
      <c r="C35" s="100">
        <v>84727</v>
      </c>
      <c r="D35" s="813"/>
      <c r="E35" s="101">
        <v>327314</v>
      </c>
    </row>
    <row r="36" spans="1:5">
      <c r="A36" s="500">
        <v>2018</v>
      </c>
      <c r="B36" s="100">
        <v>273808</v>
      </c>
      <c r="C36" s="100">
        <v>90192</v>
      </c>
      <c r="D36" s="813"/>
      <c r="E36" s="101">
        <v>367382</v>
      </c>
    </row>
    <row r="37" spans="1:5">
      <c r="A37" s="500">
        <v>2019</v>
      </c>
      <c r="B37" s="100">
        <v>297774</v>
      </c>
      <c r="C37" s="100">
        <v>72270</v>
      </c>
      <c r="D37" s="813"/>
      <c r="E37" s="101">
        <v>396836</v>
      </c>
    </row>
    <row r="38" spans="1:5">
      <c r="A38" s="500">
        <v>2020</v>
      </c>
      <c r="B38" s="100">
        <v>295728</v>
      </c>
      <c r="C38" s="100">
        <v>71575</v>
      </c>
      <c r="D38" s="100"/>
      <c r="E38" s="502">
        <v>400298</v>
      </c>
    </row>
    <row r="39" spans="1:5">
      <c r="A39" s="500">
        <v>2021</v>
      </c>
      <c r="B39" s="100">
        <v>337814</v>
      </c>
      <c r="C39" s="100">
        <v>65063</v>
      </c>
      <c r="D39" s="813"/>
      <c r="E39" s="101">
        <v>434810</v>
      </c>
    </row>
    <row r="40" spans="1:5">
      <c r="A40" s="500">
        <v>2022</v>
      </c>
      <c r="B40" s="100">
        <v>362597</v>
      </c>
      <c r="C40" s="100">
        <v>74662</v>
      </c>
      <c r="D40" s="100">
        <v>453588</v>
      </c>
      <c r="E40" s="502">
        <v>453588</v>
      </c>
    </row>
    <row r="41" spans="1:5">
      <c r="A41" s="814">
        <v>2023</v>
      </c>
      <c r="B41" s="136">
        <v>316322</v>
      </c>
      <c r="C41" s="136">
        <v>93328</v>
      </c>
      <c r="D41" s="136"/>
      <c r="E41" s="137">
        <v>414043</v>
      </c>
    </row>
    <row r="42" spans="1:5" s="87" customFormat="1" ht="12.75" customHeight="1">
      <c r="A42" s="1522" t="s">
        <v>646</v>
      </c>
      <c r="B42" s="1523"/>
      <c r="C42" s="1523"/>
      <c r="D42" s="1523"/>
      <c r="E42" s="1524"/>
    </row>
    <row r="43" spans="1:5" s="87" customFormat="1" ht="30.6" customHeight="1">
      <c r="A43" s="1522" t="s">
        <v>647</v>
      </c>
      <c r="B43" s="1525"/>
      <c r="C43" s="1525"/>
      <c r="D43" s="1525"/>
      <c r="E43" s="1526"/>
    </row>
    <row r="44" spans="1:5" s="87" customFormat="1" ht="13.5" thickBot="1">
      <c r="A44" s="1527"/>
      <c r="B44" s="1528"/>
      <c r="C44" s="1528"/>
      <c r="D44" s="1528"/>
      <c r="E44" s="1529"/>
    </row>
    <row r="45" spans="1:5">
      <c r="A45" s="1507"/>
      <c r="B45" s="1507"/>
      <c r="C45" s="1507"/>
      <c r="D45" s="1507"/>
      <c r="E45" s="1507"/>
    </row>
    <row r="46" spans="1:5" ht="15">
      <c r="A46" s="1294" t="s">
        <v>1071</v>
      </c>
      <c r="E46" s="477"/>
    </row>
  </sheetData>
  <sheetProtection algorithmName="SHA-512" hashValue="2VR1JOVSH5UkAEP2m3nfiRmURZucU8qxQjA7If7OnGqhiUrnoqy308LY0AgnTYeiMP//4pDpGc9SHhYXr1VDJw==" saltValue="Oqz9doWr3VIWtGittbNieA==" spinCount="100000" sheet="1" objects="1" scenarios="1"/>
  <mergeCells count="11">
    <mergeCell ref="A45:E45"/>
    <mergeCell ref="A1:E1"/>
    <mergeCell ref="A2:E2"/>
    <mergeCell ref="A3:E3"/>
    <mergeCell ref="A4:A5"/>
    <mergeCell ref="B4:B5"/>
    <mergeCell ref="C4:C5"/>
    <mergeCell ref="D4:D5"/>
    <mergeCell ref="E4:E5"/>
    <mergeCell ref="A42:E42"/>
    <mergeCell ref="A43:E44"/>
  </mergeCells>
  <hyperlinks>
    <hyperlink ref="A46" location="'Table of Contents'!A1" display="Return to Table of Contents" xr:uid="{93B02911-5916-4902-BD5A-2A0DE3ADD21C}"/>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425CE-8C78-4A2E-AB5D-865ABC7640A0}">
  <dimension ref="A1:H140"/>
  <sheetViews>
    <sheetView topLeftCell="A2" workbookViewId="0">
      <selection activeCell="A28" sqref="A28"/>
    </sheetView>
  </sheetViews>
  <sheetFormatPr defaultColWidth="8.85546875" defaultRowHeight="12.75"/>
  <cols>
    <col min="1" max="1" width="20.7109375" style="102" customWidth="1"/>
    <col min="2" max="2" width="8" style="102" bestFit="1" customWidth="1"/>
    <col min="3" max="3" width="2.42578125" style="102" customWidth="1"/>
    <col min="4" max="4" width="16" style="102" customWidth="1"/>
    <col min="5" max="5" width="7.140625" style="102" bestFit="1" customWidth="1"/>
    <col min="6" max="6" width="2.28515625" style="102" customWidth="1"/>
    <col min="7" max="7" width="18.28515625" style="102" customWidth="1"/>
    <col min="8" max="8" width="9.7109375" style="102" customWidth="1"/>
    <col min="9" max="256" width="8.85546875" style="102"/>
    <col min="257" max="257" width="20.7109375" style="102" customWidth="1"/>
    <col min="258" max="258" width="8" style="102" bestFit="1" customWidth="1"/>
    <col min="259" max="259" width="2.42578125" style="102" customWidth="1"/>
    <col min="260" max="260" width="16" style="102" customWidth="1"/>
    <col min="261" max="261" width="7.140625" style="102" bestFit="1" customWidth="1"/>
    <col min="262" max="262" width="2.28515625" style="102" customWidth="1"/>
    <col min="263" max="263" width="18.28515625" style="102" customWidth="1"/>
    <col min="264" max="264" width="8.28515625" style="102" customWidth="1"/>
    <col min="265" max="512" width="8.85546875" style="102"/>
    <col min="513" max="513" width="20.7109375" style="102" customWidth="1"/>
    <col min="514" max="514" width="8" style="102" bestFit="1" customWidth="1"/>
    <col min="515" max="515" width="2.42578125" style="102" customWidth="1"/>
    <col min="516" max="516" width="16" style="102" customWidth="1"/>
    <col min="517" max="517" width="7.140625" style="102" bestFit="1" customWidth="1"/>
    <col min="518" max="518" width="2.28515625" style="102" customWidth="1"/>
    <col min="519" max="519" width="18.28515625" style="102" customWidth="1"/>
    <col min="520" max="520" width="8.28515625" style="102" customWidth="1"/>
    <col min="521" max="768" width="8.85546875" style="102"/>
    <col min="769" max="769" width="20.7109375" style="102" customWidth="1"/>
    <col min="770" max="770" width="8" style="102" bestFit="1" customWidth="1"/>
    <col min="771" max="771" width="2.42578125" style="102" customWidth="1"/>
    <col min="772" max="772" width="16" style="102" customWidth="1"/>
    <col min="773" max="773" width="7.140625" style="102" bestFit="1" customWidth="1"/>
    <col min="774" max="774" width="2.28515625" style="102" customWidth="1"/>
    <col min="775" max="775" width="18.28515625" style="102" customWidth="1"/>
    <col min="776" max="776" width="8.28515625" style="102" customWidth="1"/>
    <col min="777" max="1024" width="8.85546875" style="102"/>
    <col min="1025" max="1025" width="20.7109375" style="102" customWidth="1"/>
    <col min="1026" max="1026" width="8" style="102" bestFit="1" customWidth="1"/>
    <col min="1027" max="1027" width="2.42578125" style="102" customWidth="1"/>
    <col min="1028" max="1028" width="16" style="102" customWidth="1"/>
    <col min="1029" max="1029" width="7.140625" style="102" bestFit="1" customWidth="1"/>
    <col min="1030" max="1030" width="2.28515625" style="102" customWidth="1"/>
    <col min="1031" max="1031" width="18.28515625" style="102" customWidth="1"/>
    <col min="1032" max="1032" width="8.28515625" style="102" customWidth="1"/>
    <col min="1033" max="1280" width="8.85546875" style="102"/>
    <col min="1281" max="1281" width="20.7109375" style="102" customWidth="1"/>
    <col min="1282" max="1282" width="8" style="102" bestFit="1" customWidth="1"/>
    <col min="1283" max="1283" width="2.42578125" style="102" customWidth="1"/>
    <col min="1284" max="1284" width="16" style="102" customWidth="1"/>
    <col min="1285" max="1285" width="7.140625" style="102" bestFit="1" customWidth="1"/>
    <col min="1286" max="1286" width="2.28515625" style="102" customWidth="1"/>
    <col min="1287" max="1287" width="18.28515625" style="102" customWidth="1"/>
    <col min="1288" max="1288" width="8.28515625" style="102" customWidth="1"/>
    <col min="1289" max="1536" width="8.85546875" style="102"/>
    <col min="1537" max="1537" width="20.7109375" style="102" customWidth="1"/>
    <col min="1538" max="1538" width="8" style="102" bestFit="1" customWidth="1"/>
    <col min="1539" max="1539" width="2.42578125" style="102" customWidth="1"/>
    <col min="1540" max="1540" width="16" style="102" customWidth="1"/>
    <col min="1541" max="1541" width="7.140625" style="102" bestFit="1" customWidth="1"/>
    <col min="1542" max="1542" width="2.28515625" style="102" customWidth="1"/>
    <col min="1543" max="1543" width="18.28515625" style="102" customWidth="1"/>
    <col min="1544" max="1544" width="8.28515625" style="102" customWidth="1"/>
    <col min="1545" max="1792" width="8.85546875" style="102"/>
    <col min="1793" max="1793" width="20.7109375" style="102" customWidth="1"/>
    <col min="1794" max="1794" width="8" style="102" bestFit="1" customWidth="1"/>
    <col min="1795" max="1795" width="2.42578125" style="102" customWidth="1"/>
    <col min="1796" max="1796" width="16" style="102" customWidth="1"/>
    <col min="1797" max="1797" width="7.140625" style="102" bestFit="1" customWidth="1"/>
    <col min="1798" max="1798" width="2.28515625" style="102" customWidth="1"/>
    <col min="1799" max="1799" width="18.28515625" style="102" customWidth="1"/>
    <col min="1800" max="1800" width="8.28515625" style="102" customWidth="1"/>
    <col min="1801" max="2048" width="8.85546875" style="102"/>
    <col min="2049" max="2049" width="20.7109375" style="102" customWidth="1"/>
    <col min="2050" max="2050" width="8" style="102" bestFit="1" customWidth="1"/>
    <col min="2051" max="2051" width="2.42578125" style="102" customWidth="1"/>
    <col min="2052" max="2052" width="16" style="102" customWidth="1"/>
    <col min="2053" max="2053" width="7.140625" style="102" bestFit="1" customWidth="1"/>
    <col min="2054" max="2054" width="2.28515625" style="102" customWidth="1"/>
    <col min="2055" max="2055" width="18.28515625" style="102" customWidth="1"/>
    <col min="2056" max="2056" width="8.28515625" style="102" customWidth="1"/>
    <col min="2057" max="2304" width="8.85546875" style="102"/>
    <col min="2305" max="2305" width="20.7109375" style="102" customWidth="1"/>
    <col min="2306" max="2306" width="8" style="102" bestFit="1" customWidth="1"/>
    <col min="2307" max="2307" width="2.42578125" style="102" customWidth="1"/>
    <col min="2308" max="2308" width="16" style="102" customWidth="1"/>
    <col min="2309" max="2309" width="7.140625" style="102" bestFit="1" customWidth="1"/>
    <col min="2310" max="2310" width="2.28515625" style="102" customWidth="1"/>
    <col min="2311" max="2311" width="18.28515625" style="102" customWidth="1"/>
    <col min="2312" max="2312" width="8.28515625" style="102" customWidth="1"/>
    <col min="2313" max="2560" width="8.85546875" style="102"/>
    <col min="2561" max="2561" width="20.7109375" style="102" customWidth="1"/>
    <col min="2562" max="2562" width="8" style="102" bestFit="1" customWidth="1"/>
    <col min="2563" max="2563" width="2.42578125" style="102" customWidth="1"/>
    <col min="2564" max="2564" width="16" style="102" customWidth="1"/>
    <col min="2565" max="2565" width="7.140625" style="102" bestFit="1" customWidth="1"/>
    <col min="2566" max="2566" width="2.28515625" style="102" customWidth="1"/>
    <col min="2567" max="2567" width="18.28515625" style="102" customWidth="1"/>
    <col min="2568" max="2568" width="8.28515625" style="102" customWidth="1"/>
    <col min="2569" max="2816" width="8.85546875" style="102"/>
    <col min="2817" max="2817" width="20.7109375" style="102" customWidth="1"/>
    <col min="2818" max="2818" width="8" style="102" bestFit="1" customWidth="1"/>
    <col min="2819" max="2819" width="2.42578125" style="102" customWidth="1"/>
    <col min="2820" max="2820" width="16" style="102" customWidth="1"/>
    <col min="2821" max="2821" width="7.140625" style="102" bestFit="1" customWidth="1"/>
    <col min="2822" max="2822" width="2.28515625" style="102" customWidth="1"/>
    <col min="2823" max="2823" width="18.28515625" style="102" customWidth="1"/>
    <col min="2824" max="2824" width="8.28515625" style="102" customWidth="1"/>
    <col min="2825" max="3072" width="8.85546875" style="102"/>
    <col min="3073" max="3073" width="20.7109375" style="102" customWidth="1"/>
    <col min="3074" max="3074" width="8" style="102" bestFit="1" customWidth="1"/>
    <col min="3075" max="3075" width="2.42578125" style="102" customWidth="1"/>
    <col min="3076" max="3076" width="16" style="102" customWidth="1"/>
    <col min="3077" max="3077" width="7.140625" style="102" bestFit="1" customWidth="1"/>
    <col min="3078" max="3078" width="2.28515625" style="102" customWidth="1"/>
    <col min="3079" max="3079" width="18.28515625" style="102" customWidth="1"/>
    <col min="3080" max="3080" width="8.28515625" style="102" customWidth="1"/>
    <col min="3081" max="3328" width="8.85546875" style="102"/>
    <col min="3329" max="3329" width="20.7109375" style="102" customWidth="1"/>
    <col min="3330" max="3330" width="8" style="102" bestFit="1" customWidth="1"/>
    <col min="3331" max="3331" width="2.42578125" style="102" customWidth="1"/>
    <col min="3332" max="3332" width="16" style="102" customWidth="1"/>
    <col min="3333" max="3333" width="7.140625" style="102" bestFit="1" customWidth="1"/>
    <col min="3334" max="3334" width="2.28515625" style="102" customWidth="1"/>
    <col min="3335" max="3335" width="18.28515625" style="102" customWidth="1"/>
    <col min="3336" max="3336" width="8.28515625" style="102" customWidth="1"/>
    <col min="3337" max="3584" width="8.85546875" style="102"/>
    <col min="3585" max="3585" width="20.7109375" style="102" customWidth="1"/>
    <col min="3586" max="3586" width="8" style="102" bestFit="1" customWidth="1"/>
    <col min="3587" max="3587" width="2.42578125" style="102" customWidth="1"/>
    <col min="3588" max="3588" width="16" style="102" customWidth="1"/>
    <col min="3589" max="3589" width="7.140625" style="102" bestFit="1" customWidth="1"/>
    <col min="3590" max="3590" width="2.28515625" style="102" customWidth="1"/>
    <col min="3591" max="3591" width="18.28515625" style="102" customWidth="1"/>
    <col min="3592" max="3592" width="8.28515625" style="102" customWidth="1"/>
    <col min="3593" max="3840" width="8.85546875" style="102"/>
    <col min="3841" max="3841" width="20.7109375" style="102" customWidth="1"/>
    <col min="3842" max="3842" width="8" style="102" bestFit="1" customWidth="1"/>
    <col min="3843" max="3843" width="2.42578125" style="102" customWidth="1"/>
    <col min="3844" max="3844" width="16" style="102" customWidth="1"/>
    <col min="3845" max="3845" width="7.140625" style="102" bestFit="1" customWidth="1"/>
    <col min="3846" max="3846" width="2.28515625" style="102" customWidth="1"/>
    <col min="3847" max="3847" width="18.28515625" style="102" customWidth="1"/>
    <col min="3848" max="3848" width="8.28515625" style="102" customWidth="1"/>
    <col min="3849" max="4096" width="8.85546875" style="102"/>
    <col min="4097" max="4097" width="20.7109375" style="102" customWidth="1"/>
    <col min="4098" max="4098" width="8" style="102" bestFit="1" customWidth="1"/>
    <col min="4099" max="4099" width="2.42578125" style="102" customWidth="1"/>
    <col min="4100" max="4100" width="16" style="102" customWidth="1"/>
    <col min="4101" max="4101" width="7.140625" style="102" bestFit="1" customWidth="1"/>
    <col min="4102" max="4102" width="2.28515625" style="102" customWidth="1"/>
    <col min="4103" max="4103" width="18.28515625" style="102" customWidth="1"/>
    <col min="4104" max="4104" width="8.28515625" style="102" customWidth="1"/>
    <col min="4105" max="4352" width="8.85546875" style="102"/>
    <col min="4353" max="4353" width="20.7109375" style="102" customWidth="1"/>
    <col min="4354" max="4354" width="8" style="102" bestFit="1" customWidth="1"/>
    <col min="4355" max="4355" width="2.42578125" style="102" customWidth="1"/>
    <col min="4356" max="4356" width="16" style="102" customWidth="1"/>
    <col min="4357" max="4357" width="7.140625" style="102" bestFit="1" customWidth="1"/>
    <col min="4358" max="4358" width="2.28515625" style="102" customWidth="1"/>
    <col min="4359" max="4359" width="18.28515625" style="102" customWidth="1"/>
    <col min="4360" max="4360" width="8.28515625" style="102" customWidth="1"/>
    <col min="4361" max="4608" width="8.85546875" style="102"/>
    <col min="4609" max="4609" width="20.7109375" style="102" customWidth="1"/>
    <col min="4610" max="4610" width="8" style="102" bestFit="1" customWidth="1"/>
    <col min="4611" max="4611" width="2.42578125" style="102" customWidth="1"/>
    <col min="4612" max="4612" width="16" style="102" customWidth="1"/>
    <col min="4613" max="4613" width="7.140625" style="102" bestFit="1" customWidth="1"/>
    <col min="4614" max="4614" width="2.28515625" style="102" customWidth="1"/>
    <col min="4615" max="4615" width="18.28515625" style="102" customWidth="1"/>
    <col min="4616" max="4616" width="8.28515625" style="102" customWidth="1"/>
    <col min="4617" max="4864" width="8.85546875" style="102"/>
    <col min="4865" max="4865" width="20.7109375" style="102" customWidth="1"/>
    <col min="4866" max="4866" width="8" style="102" bestFit="1" customWidth="1"/>
    <col min="4867" max="4867" width="2.42578125" style="102" customWidth="1"/>
    <col min="4868" max="4868" width="16" style="102" customWidth="1"/>
    <col min="4869" max="4869" width="7.140625" style="102" bestFit="1" customWidth="1"/>
    <col min="4870" max="4870" width="2.28515625" style="102" customWidth="1"/>
    <col min="4871" max="4871" width="18.28515625" style="102" customWidth="1"/>
    <col min="4872" max="4872" width="8.28515625" style="102" customWidth="1"/>
    <col min="4873" max="5120" width="8.85546875" style="102"/>
    <col min="5121" max="5121" width="20.7109375" style="102" customWidth="1"/>
    <col min="5122" max="5122" width="8" style="102" bestFit="1" customWidth="1"/>
    <col min="5123" max="5123" width="2.42578125" style="102" customWidth="1"/>
    <col min="5124" max="5124" width="16" style="102" customWidth="1"/>
    <col min="5125" max="5125" width="7.140625" style="102" bestFit="1" customWidth="1"/>
    <col min="5126" max="5126" width="2.28515625" style="102" customWidth="1"/>
    <col min="5127" max="5127" width="18.28515625" style="102" customWidth="1"/>
    <col min="5128" max="5128" width="8.28515625" style="102" customWidth="1"/>
    <col min="5129" max="5376" width="8.85546875" style="102"/>
    <col min="5377" max="5377" width="20.7109375" style="102" customWidth="1"/>
    <col min="5378" max="5378" width="8" style="102" bestFit="1" customWidth="1"/>
    <col min="5379" max="5379" width="2.42578125" style="102" customWidth="1"/>
    <col min="5380" max="5380" width="16" style="102" customWidth="1"/>
    <col min="5381" max="5381" width="7.140625" style="102" bestFit="1" customWidth="1"/>
    <col min="5382" max="5382" width="2.28515625" style="102" customWidth="1"/>
    <col min="5383" max="5383" width="18.28515625" style="102" customWidth="1"/>
    <col min="5384" max="5384" width="8.28515625" style="102" customWidth="1"/>
    <col min="5385" max="5632" width="8.85546875" style="102"/>
    <col min="5633" max="5633" width="20.7109375" style="102" customWidth="1"/>
    <col min="5634" max="5634" width="8" style="102" bestFit="1" customWidth="1"/>
    <col min="5635" max="5635" width="2.42578125" style="102" customWidth="1"/>
    <col min="5636" max="5636" width="16" style="102" customWidth="1"/>
    <col min="5637" max="5637" width="7.140625" style="102" bestFit="1" customWidth="1"/>
    <col min="5638" max="5638" width="2.28515625" style="102" customWidth="1"/>
    <col min="5639" max="5639" width="18.28515625" style="102" customWidth="1"/>
    <col min="5640" max="5640" width="8.28515625" style="102" customWidth="1"/>
    <col min="5641" max="5888" width="8.85546875" style="102"/>
    <col min="5889" max="5889" width="20.7109375" style="102" customWidth="1"/>
    <col min="5890" max="5890" width="8" style="102" bestFit="1" customWidth="1"/>
    <col min="5891" max="5891" width="2.42578125" style="102" customWidth="1"/>
    <col min="5892" max="5892" width="16" style="102" customWidth="1"/>
    <col min="5893" max="5893" width="7.140625" style="102" bestFit="1" customWidth="1"/>
    <col min="5894" max="5894" width="2.28515625" style="102" customWidth="1"/>
    <col min="5895" max="5895" width="18.28515625" style="102" customWidth="1"/>
    <col min="5896" max="5896" width="8.28515625" style="102" customWidth="1"/>
    <col min="5897" max="6144" width="8.85546875" style="102"/>
    <col min="6145" max="6145" width="20.7109375" style="102" customWidth="1"/>
    <col min="6146" max="6146" width="8" style="102" bestFit="1" customWidth="1"/>
    <col min="6147" max="6147" width="2.42578125" style="102" customWidth="1"/>
    <col min="6148" max="6148" width="16" style="102" customWidth="1"/>
    <col min="6149" max="6149" width="7.140625" style="102" bestFit="1" customWidth="1"/>
    <col min="6150" max="6150" width="2.28515625" style="102" customWidth="1"/>
    <col min="6151" max="6151" width="18.28515625" style="102" customWidth="1"/>
    <col min="6152" max="6152" width="8.28515625" style="102" customWidth="1"/>
    <col min="6153" max="6400" width="8.85546875" style="102"/>
    <col min="6401" max="6401" width="20.7109375" style="102" customWidth="1"/>
    <col min="6402" max="6402" width="8" style="102" bestFit="1" customWidth="1"/>
    <col min="6403" max="6403" width="2.42578125" style="102" customWidth="1"/>
    <col min="6404" max="6404" width="16" style="102" customWidth="1"/>
    <col min="6405" max="6405" width="7.140625" style="102" bestFit="1" customWidth="1"/>
    <col min="6406" max="6406" width="2.28515625" style="102" customWidth="1"/>
    <col min="6407" max="6407" width="18.28515625" style="102" customWidth="1"/>
    <col min="6408" max="6408" width="8.28515625" style="102" customWidth="1"/>
    <col min="6409" max="6656" width="8.85546875" style="102"/>
    <col min="6657" max="6657" width="20.7109375" style="102" customWidth="1"/>
    <col min="6658" max="6658" width="8" style="102" bestFit="1" customWidth="1"/>
    <col min="6659" max="6659" width="2.42578125" style="102" customWidth="1"/>
    <col min="6660" max="6660" width="16" style="102" customWidth="1"/>
    <col min="6661" max="6661" width="7.140625" style="102" bestFit="1" customWidth="1"/>
    <col min="6662" max="6662" width="2.28515625" style="102" customWidth="1"/>
    <col min="6663" max="6663" width="18.28515625" style="102" customWidth="1"/>
    <col min="6664" max="6664" width="8.28515625" style="102" customWidth="1"/>
    <col min="6665" max="6912" width="8.85546875" style="102"/>
    <col min="6913" max="6913" width="20.7109375" style="102" customWidth="1"/>
    <col min="6914" max="6914" width="8" style="102" bestFit="1" customWidth="1"/>
    <col min="6915" max="6915" width="2.42578125" style="102" customWidth="1"/>
    <col min="6916" max="6916" width="16" style="102" customWidth="1"/>
    <col min="6917" max="6917" width="7.140625" style="102" bestFit="1" customWidth="1"/>
    <col min="6918" max="6918" width="2.28515625" style="102" customWidth="1"/>
    <col min="6919" max="6919" width="18.28515625" style="102" customWidth="1"/>
    <col min="6920" max="6920" width="8.28515625" style="102" customWidth="1"/>
    <col min="6921" max="7168" width="8.85546875" style="102"/>
    <col min="7169" max="7169" width="20.7109375" style="102" customWidth="1"/>
    <col min="7170" max="7170" width="8" style="102" bestFit="1" customWidth="1"/>
    <col min="7171" max="7171" width="2.42578125" style="102" customWidth="1"/>
    <col min="7172" max="7172" width="16" style="102" customWidth="1"/>
    <col min="7173" max="7173" width="7.140625" style="102" bestFit="1" customWidth="1"/>
    <col min="7174" max="7174" width="2.28515625" style="102" customWidth="1"/>
    <col min="7175" max="7175" width="18.28515625" style="102" customWidth="1"/>
    <col min="7176" max="7176" width="8.28515625" style="102" customWidth="1"/>
    <col min="7177" max="7424" width="8.85546875" style="102"/>
    <col min="7425" max="7425" width="20.7109375" style="102" customWidth="1"/>
    <col min="7426" max="7426" width="8" style="102" bestFit="1" customWidth="1"/>
    <col min="7427" max="7427" width="2.42578125" style="102" customWidth="1"/>
    <col min="7428" max="7428" width="16" style="102" customWidth="1"/>
    <col min="7429" max="7429" width="7.140625" style="102" bestFit="1" customWidth="1"/>
    <col min="7430" max="7430" width="2.28515625" style="102" customWidth="1"/>
    <col min="7431" max="7431" width="18.28515625" style="102" customWidth="1"/>
    <col min="7432" max="7432" width="8.28515625" style="102" customWidth="1"/>
    <col min="7433" max="7680" width="8.85546875" style="102"/>
    <col min="7681" max="7681" width="20.7109375" style="102" customWidth="1"/>
    <col min="7682" max="7682" width="8" style="102" bestFit="1" customWidth="1"/>
    <col min="7683" max="7683" width="2.42578125" style="102" customWidth="1"/>
    <col min="7684" max="7684" width="16" style="102" customWidth="1"/>
    <col min="7685" max="7685" width="7.140625" style="102" bestFit="1" customWidth="1"/>
    <col min="7686" max="7686" width="2.28515625" style="102" customWidth="1"/>
    <col min="7687" max="7687" width="18.28515625" style="102" customWidth="1"/>
    <col min="7688" max="7688" width="8.28515625" style="102" customWidth="1"/>
    <col min="7689" max="7936" width="8.85546875" style="102"/>
    <col min="7937" max="7937" width="20.7109375" style="102" customWidth="1"/>
    <col min="7938" max="7938" width="8" style="102" bestFit="1" customWidth="1"/>
    <col min="7939" max="7939" width="2.42578125" style="102" customWidth="1"/>
    <col min="7940" max="7940" width="16" style="102" customWidth="1"/>
    <col min="7941" max="7941" width="7.140625" style="102" bestFit="1" customWidth="1"/>
    <col min="7942" max="7942" width="2.28515625" style="102" customWidth="1"/>
    <col min="7943" max="7943" width="18.28515625" style="102" customWidth="1"/>
    <col min="7944" max="7944" width="8.28515625" style="102" customWidth="1"/>
    <col min="7945" max="8192" width="8.85546875" style="102"/>
    <col min="8193" max="8193" width="20.7109375" style="102" customWidth="1"/>
    <col min="8194" max="8194" width="8" style="102" bestFit="1" customWidth="1"/>
    <col min="8195" max="8195" width="2.42578125" style="102" customWidth="1"/>
    <col min="8196" max="8196" width="16" style="102" customWidth="1"/>
    <col min="8197" max="8197" width="7.140625" style="102" bestFit="1" customWidth="1"/>
    <col min="8198" max="8198" width="2.28515625" style="102" customWidth="1"/>
    <col min="8199" max="8199" width="18.28515625" style="102" customWidth="1"/>
    <col min="8200" max="8200" width="8.28515625" style="102" customWidth="1"/>
    <col min="8201" max="8448" width="8.85546875" style="102"/>
    <col min="8449" max="8449" width="20.7109375" style="102" customWidth="1"/>
    <col min="8450" max="8450" width="8" style="102" bestFit="1" customWidth="1"/>
    <col min="8451" max="8451" width="2.42578125" style="102" customWidth="1"/>
    <col min="8452" max="8452" width="16" style="102" customWidth="1"/>
    <col min="8453" max="8453" width="7.140625" style="102" bestFit="1" customWidth="1"/>
    <col min="8454" max="8454" width="2.28515625" style="102" customWidth="1"/>
    <col min="8455" max="8455" width="18.28515625" style="102" customWidth="1"/>
    <col min="8456" max="8456" width="8.28515625" style="102" customWidth="1"/>
    <col min="8457" max="8704" width="8.85546875" style="102"/>
    <col min="8705" max="8705" width="20.7109375" style="102" customWidth="1"/>
    <col min="8706" max="8706" width="8" style="102" bestFit="1" customWidth="1"/>
    <col min="8707" max="8707" width="2.42578125" style="102" customWidth="1"/>
    <col min="8708" max="8708" width="16" style="102" customWidth="1"/>
    <col min="8709" max="8709" width="7.140625" style="102" bestFit="1" customWidth="1"/>
    <col min="8710" max="8710" width="2.28515625" style="102" customWidth="1"/>
    <col min="8711" max="8711" width="18.28515625" style="102" customWidth="1"/>
    <col min="8712" max="8712" width="8.28515625" style="102" customWidth="1"/>
    <col min="8713" max="8960" width="8.85546875" style="102"/>
    <col min="8961" max="8961" width="20.7109375" style="102" customWidth="1"/>
    <col min="8962" max="8962" width="8" style="102" bestFit="1" customWidth="1"/>
    <col min="8963" max="8963" width="2.42578125" style="102" customWidth="1"/>
    <col min="8964" max="8964" width="16" style="102" customWidth="1"/>
    <col min="8965" max="8965" width="7.140625" style="102" bestFit="1" customWidth="1"/>
    <col min="8966" max="8966" width="2.28515625" style="102" customWidth="1"/>
    <col min="8967" max="8967" width="18.28515625" style="102" customWidth="1"/>
    <col min="8968" max="8968" width="8.28515625" style="102" customWidth="1"/>
    <col min="8969" max="9216" width="8.85546875" style="102"/>
    <col min="9217" max="9217" width="20.7109375" style="102" customWidth="1"/>
    <col min="9218" max="9218" width="8" style="102" bestFit="1" customWidth="1"/>
    <col min="9219" max="9219" width="2.42578125" style="102" customWidth="1"/>
    <col min="9220" max="9220" width="16" style="102" customWidth="1"/>
    <col min="9221" max="9221" width="7.140625" style="102" bestFit="1" customWidth="1"/>
    <col min="9222" max="9222" width="2.28515625" style="102" customWidth="1"/>
    <col min="9223" max="9223" width="18.28515625" style="102" customWidth="1"/>
    <col min="9224" max="9224" width="8.28515625" style="102" customWidth="1"/>
    <col min="9225" max="9472" width="8.85546875" style="102"/>
    <col min="9473" max="9473" width="20.7109375" style="102" customWidth="1"/>
    <col min="9474" max="9474" width="8" style="102" bestFit="1" customWidth="1"/>
    <col min="9475" max="9475" width="2.42578125" style="102" customWidth="1"/>
    <col min="9476" max="9476" width="16" style="102" customWidth="1"/>
    <col min="9477" max="9477" width="7.140625" style="102" bestFit="1" customWidth="1"/>
    <col min="9478" max="9478" width="2.28515625" style="102" customWidth="1"/>
    <col min="9479" max="9479" width="18.28515625" style="102" customWidth="1"/>
    <col min="9480" max="9480" width="8.28515625" style="102" customWidth="1"/>
    <col min="9481" max="9728" width="8.85546875" style="102"/>
    <col min="9729" max="9729" width="20.7109375" style="102" customWidth="1"/>
    <col min="9730" max="9730" width="8" style="102" bestFit="1" customWidth="1"/>
    <col min="9731" max="9731" width="2.42578125" style="102" customWidth="1"/>
    <col min="9732" max="9732" width="16" style="102" customWidth="1"/>
    <col min="9733" max="9733" width="7.140625" style="102" bestFit="1" customWidth="1"/>
    <col min="9734" max="9734" width="2.28515625" style="102" customWidth="1"/>
    <col min="9735" max="9735" width="18.28515625" style="102" customWidth="1"/>
    <col min="9736" max="9736" width="8.28515625" style="102" customWidth="1"/>
    <col min="9737" max="9984" width="8.85546875" style="102"/>
    <col min="9985" max="9985" width="20.7109375" style="102" customWidth="1"/>
    <col min="9986" max="9986" width="8" style="102" bestFit="1" customWidth="1"/>
    <col min="9987" max="9987" width="2.42578125" style="102" customWidth="1"/>
    <col min="9988" max="9988" width="16" style="102" customWidth="1"/>
    <col min="9989" max="9989" width="7.140625" style="102" bestFit="1" customWidth="1"/>
    <col min="9990" max="9990" width="2.28515625" style="102" customWidth="1"/>
    <col min="9991" max="9991" width="18.28515625" style="102" customWidth="1"/>
    <col min="9992" max="9992" width="8.28515625" style="102" customWidth="1"/>
    <col min="9993" max="10240" width="8.85546875" style="102"/>
    <col min="10241" max="10241" width="20.7109375" style="102" customWidth="1"/>
    <col min="10242" max="10242" width="8" style="102" bestFit="1" customWidth="1"/>
    <col min="10243" max="10243" width="2.42578125" style="102" customWidth="1"/>
    <col min="10244" max="10244" width="16" style="102" customWidth="1"/>
    <col min="10245" max="10245" width="7.140625" style="102" bestFit="1" customWidth="1"/>
    <col min="10246" max="10246" width="2.28515625" style="102" customWidth="1"/>
    <col min="10247" max="10247" width="18.28515625" style="102" customWidth="1"/>
    <col min="10248" max="10248" width="8.28515625" style="102" customWidth="1"/>
    <col min="10249" max="10496" width="8.85546875" style="102"/>
    <col min="10497" max="10497" width="20.7109375" style="102" customWidth="1"/>
    <col min="10498" max="10498" width="8" style="102" bestFit="1" customWidth="1"/>
    <col min="10499" max="10499" width="2.42578125" style="102" customWidth="1"/>
    <col min="10500" max="10500" width="16" style="102" customWidth="1"/>
    <col min="10501" max="10501" width="7.140625" style="102" bestFit="1" customWidth="1"/>
    <col min="10502" max="10502" width="2.28515625" style="102" customWidth="1"/>
    <col min="10503" max="10503" width="18.28515625" style="102" customWidth="1"/>
    <col min="10504" max="10504" width="8.28515625" style="102" customWidth="1"/>
    <col min="10505" max="10752" width="8.85546875" style="102"/>
    <col min="10753" max="10753" width="20.7109375" style="102" customWidth="1"/>
    <col min="10754" max="10754" width="8" style="102" bestFit="1" customWidth="1"/>
    <col min="10755" max="10755" width="2.42578125" style="102" customWidth="1"/>
    <col min="10756" max="10756" width="16" style="102" customWidth="1"/>
    <col min="10757" max="10757" width="7.140625" style="102" bestFit="1" customWidth="1"/>
    <col min="10758" max="10758" width="2.28515625" style="102" customWidth="1"/>
    <col min="10759" max="10759" width="18.28515625" style="102" customWidth="1"/>
    <col min="10760" max="10760" width="8.28515625" style="102" customWidth="1"/>
    <col min="10761" max="11008" width="8.85546875" style="102"/>
    <col min="11009" max="11009" width="20.7109375" style="102" customWidth="1"/>
    <col min="11010" max="11010" width="8" style="102" bestFit="1" customWidth="1"/>
    <col min="11011" max="11011" width="2.42578125" style="102" customWidth="1"/>
    <col min="11012" max="11012" width="16" style="102" customWidth="1"/>
    <col min="11013" max="11013" width="7.140625" style="102" bestFit="1" customWidth="1"/>
    <col min="11014" max="11014" width="2.28515625" style="102" customWidth="1"/>
    <col min="11015" max="11015" width="18.28515625" style="102" customWidth="1"/>
    <col min="11016" max="11016" width="8.28515625" style="102" customWidth="1"/>
    <col min="11017" max="11264" width="8.85546875" style="102"/>
    <col min="11265" max="11265" width="20.7109375" style="102" customWidth="1"/>
    <col min="11266" max="11266" width="8" style="102" bestFit="1" customWidth="1"/>
    <col min="11267" max="11267" width="2.42578125" style="102" customWidth="1"/>
    <col min="11268" max="11268" width="16" style="102" customWidth="1"/>
    <col min="11269" max="11269" width="7.140625" style="102" bestFit="1" customWidth="1"/>
    <col min="11270" max="11270" width="2.28515625" style="102" customWidth="1"/>
    <col min="11271" max="11271" width="18.28515625" style="102" customWidth="1"/>
    <col min="11272" max="11272" width="8.28515625" style="102" customWidth="1"/>
    <col min="11273" max="11520" width="8.85546875" style="102"/>
    <col min="11521" max="11521" width="20.7109375" style="102" customWidth="1"/>
    <col min="11522" max="11522" width="8" style="102" bestFit="1" customWidth="1"/>
    <col min="11523" max="11523" width="2.42578125" style="102" customWidth="1"/>
    <col min="11524" max="11524" width="16" style="102" customWidth="1"/>
    <col min="11525" max="11525" width="7.140625" style="102" bestFit="1" customWidth="1"/>
    <col min="11526" max="11526" width="2.28515625" style="102" customWidth="1"/>
    <col min="11527" max="11527" width="18.28515625" style="102" customWidth="1"/>
    <col min="11528" max="11528" width="8.28515625" style="102" customWidth="1"/>
    <col min="11529" max="11776" width="8.85546875" style="102"/>
    <col min="11777" max="11777" width="20.7109375" style="102" customWidth="1"/>
    <col min="11778" max="11778" width="8" style="102" bestFit="1" customWidth="1"/>
    <col min="11779" max="11779" width="2.42578125" style="102" customWidth="1"/>
    <col min="11780" max="11780" width="16" style="102" customWidth="1"/>
    <col min="11781" max="11781" width="7.140625" style="102" bestFit="1" customWidth="1"/>
    <col min="11782" max="11782" width="2.28515625" style="102" customWidth="1"/>
    <col min="11783" max="11783" width="18.28515625" style="102" customWidth="1"/>
    <col min="11784" max="11784" width="8.28515625" style="102" customWidth="1"/>
    <col min="11785" max="12032" width="8.85546875" style="102"/>
    <col min="12033" max="12033" width="20.7109375" style="102" customWidth="1"/>
    <col min="12034" max="12034" width="8" style="102" bestFit="1" customWidth="1"/>
    <col min="12035" max="12035" width="2.42578125" style="102" customWidth="1"/>
    <col min="12036" max="12036" width="16" style="102" customWidth="1"/>
    <col min="12037" max="12037" width="7.140625" style="102" bestFit="1" customWidth="1"/>
    <col min="12038" max="12038" width="2.28515625" style="102" customWidth="1"/>
    <col min="12039" max="12039" width="18.28515625" style="102" customWidth="1"/>
    <col min="12040" max="12040" width="8.28515625" style="102" customWidth="1"/>
    <col min="12041" max="12288" width="8.85546875" style="102"/>
    <col min="12289" max="12289" width="20.7109375" style="102" customWidth="1"/>
    <col min="12290" max="12290" width="8" style="102" bestFit="1" customWidth="1"/>
    <col min="12291" max="12291" width="2.42578125" style="102" customWidth="1"/>
    <col min="12292" max="12292" width="16" style="102" customWidth="1"/>
    <col min="12293" max="12293" width="7.140625" style="102" bestFit="1" customWidth="1"/>
    <col min="12294" max="12294" width="2.28515625" style="102" customWidth="1"/>
    <col min="12295" max="12295" width="18.28515625" style="102" customWidth="1"/>
    <col min="12296" max="12296" width="8.28515625" style="102" customWidth="1"/>
    <col min="12297" max="12544" width="8.85546875" style="102"/>
    <col min="12545" max="12545" width="20.7109375" style="102" customWidth="1"/>
    <col min="12546" max="12546" width="8" style="102" bestFit="1" customWidth="1"/>
    <col min="12547" max="12547" width="2.42578125" style="102" customWidth="1"/>
    <col min="12548" max="12548" width="16" style="102" customWidth="1"/>
    <col min="12549" max="12549" width="7.140625" style="102" bestFit="1" customWidth="1"/>
    <col min="12550" max="12550" width="2.28515625" style="102" customWidth="1"/>
    <col min="12551" max="12551" width="18.28515625" style="102" customWidth="1"/>
    <col min="12552" max="12552" width="8.28515625" style="102" customWidth="1"/>
    <col min="12553" max="12800" width="8.85546875" style="102"/>
    <col min="12801" max="12801" width="20.7109375" style="102" customWidth="1"/>
    <col min="12802" max="12802" width="8" style="102" bestFit="1" customWidth="1"/>
    <col min="12803" max="12803" width="2.42578125" style="102" customWidth="1"/>
    <col min="12804" max="12804" width="16" style="102" customWidth="1"/>
    <col min="12805" max="12805" width="7.140625" style="102" bestFit="1" customWidth="1"/>
    <col min="12806" max="12806" width="2.28515625" style="102" customWidth="1"/>
    <col min="12807" max="12807" width="18.28515625" style="102" customWidth="1"/>
    <col min="12808" max="12808" width="8.28515625" style="102" customWidth="1"/>
    <col min="12809" max="13056" width="8.85546875" style="102"/>
    <col min="13057" max="13057" width="20.7109375" style="102" customWidth="1"/>
    <col min="13058" max="13058" width="8" style="102" bestFit="1" customWidth="1"/>
    <col min="13059" max="13059" width="2.42578125" style="102" customWidth="1"/>
    <col min="13060" max="13060" width="16" style="102" customWidth="1"/>
    <col min="13061" max="13061" width="7.140625" style="102" bestFit="1" customWidth="1"/>
    <col min="13062" max="13062" width="2.28515625" style="102" customWidth="1"/>
    <col min="13063" max="13063" width="18.28515625" style="102" customWidth="1"/>
    <col min="13064" max="13064" width="8.28515625" style="102" customWidth="1"/>
    <col min="13065" max="13312" width="8.85546875" style="102"/>
    <col min="13313" max="13313" width="20.7109375" style="102" customWidth="1"/>
    <col min="13314" max="13314" width="8" style="102" bestFit="1" customWidth="1"/>
    <col min="13315" max="13315" width="2.42578125" style="102" customWidth="1"/>
    <col min="13316" max="13316" width="16" style="102" customWidth="1"/>
    <col min="13317" max="13317" width="7.140625" style="102" bestFit="1" customWidth="1"/>
    <col min="13318" max="13318" width="2.28515625" style="102" customWidth="1"/>
    <col min="13319" max="13319" width="18.28515625" style="102" customWidth="1"/>
    <col min="13320" max="13320" width="8.28515625" style="102" customWidth="1"/>
    <col min="13321" max="13568" width="8.85546875" style="102"/>
    <col min="13569" max="13569" width="20.7109375" style="102" customWidth="1"/>
    <col min="13570" max="13570" width="8" style="102" bestFit="1" customWidth="1"/>
    <col min="13571" max="13571" width="2.42578125" style="102" customWidth="1"/>
    <col min="13572" max="13572" width="16" style="102" customWidth="1"/>
    <col min="13573" max="13573" width="7.140625" style="102" bestFit="1" customWidth="1"/>
    <col min="13574" max="13574" width="2.28515625" style="102" customWidth="1"/>
    <col min="13575" max="13575" width="18.28515625" style="102" customWidth="1"/>
    <col min="13576" max="13576" width="8.28515625" style="102" customWidth="1"/>
    <col min="13577" max="13824" width="8.85546875" style="102"/>
    <col min="13825" max="13825" width="20.7109375" style="102" customWidth="1"/>
    <col min="13826" max="13826" width="8" style="102" bestFit="1" customWidth="1"/>
    <col min="13827" max="13827" width="2.42578125" style="102" customWidth="1"/>
    <col min="13828" max="13828" width="16" style="102" customWidth="1"/>
    <col min="13829" max="13829" width="7.140625" style="102" bestFit="1" customWidth="1"/>
    <col min="13830" max="13830" width="2.28515625" style="102" customWidth="1"/>
    <col min="13831" max="13831" width="18.28515625" style="102" customWidth="1"/>
    <col min="13832" max="13832" width="8.28515625" style="102" customWidth="1"/>
    <col min="13833" max="14080" width="8.85546875" style="102"/>
    <col min="14081" max="14081" width="20.7109375" style="102" customWidth="1"/>
    <col min="14082" max="14082" width="8" style="102" bestFit="1" customWidth="1"/>
    <col min="14083" max="14083" width="2.42578125" style="102" customWidth="1"/>
    <col min="14084" max="14084" width="16" style="102" customWidth="1"/>
    <col min="14085" max="14085" width="7.140625" style="102" bestFit="1" customWidth="1"/>
    <col min="14086" max="14086" width="2.28515625" style="102" customWidth="1"/>
    <col min="14087" max="14087" width="18.28515625" style="102" customWidth="1"/>
    <col min="14088" max="14088" width="8.28515625" style="102" customWidth="1"/>
    <col min="14089" max="14336" width="8.85546875" style="102"/>
    <col min="14337" max="14337" width="20.7109375" style="102" customWidth="1"/>
    <col min="14338" max="14338" width="8" style="102" bestFit="1" customWidth="1"/>
    <col min="14339" max="14339" width="2.42578125" style="102" customWidth="1"/>
    <col min="14340" max="14340" width="16" style="102" customWidth="1"/>
    <col min="14341" max="14341" width="7.140625" style="102" bestFit="1" customWidth="1"/>
    <col min="14342" max="14342" width="2.28515625" style="102" customWidth="1"/>
    <col min="14343" max="14343" width="18.28515625" style="102" customWidth="1"/>
    <col min="14344" max="14344" width="8.28515625" style="102" customWidth="1"/>
    <col min="14345" max="14592" width="8.85546875" style="102"/>
    <col min="14593" max="14593" width="20.7109375" style="102" customWidth="1"/>
    <col min="14594" max="14594" width="8" style="102" bestFit="1" customWidth="1"/>
    <col min="14595" max="14595" width="2.42578125" style="102" customWidth="1"/>
    <col min="14596" max="14596" width="16" style="102" customWidth="1"/>
    <col min="14597" max="14597" width="7.140625" style="102" bestFit="1" customWidth="1"/>
    <col min="14598" max="14598" width="2.28515625" style="102" customWidth="1"/>
    <col min="14599" max="14599" width="18.28515625" style="102" customWidth="1"/>
    <col min="14600" max="14600" width="8.28515625" style="102" customWidth="1"/>
    <col min="14601" max="14848" width="8.85546875" style="102"/>
    <col min="14849" max="14849" width="20.7109375" style="102" customWidth="1"/>
    <col min="14850" max="14850" width="8" style="102" bestFit="1" customWidth="1"/>
    <col min="14851" max="14851" width="2.42578125" style="102" customWidth="1"/>
    <col min="14852" max="14852" width="16" style="102" customWidth="1"/>
    <col min="14853" max="14853" width="7.140625" style="102" bestFit="1" customWidth="1"/>
    <col min="14854" max="14854" width="2.28515625" style="102" customWidth="1"/>
    <col min="14855" max="14855" width="18.28515625" style="102" customWidth="1"/>
    <col min="14856" max="14856" width="8.28515625" style="102" customWidth="1"/>
    <col min="14857" max="15104" width="8.85546875" style="102"/>
    <col min="15105" max="15105" width="20.7109375" style="102" customWidth="1"/>
    <col min="15106" max="15106" width="8" style="102" bestFit="1" customWidth="1"/>
    <col min="15107" max="15107" width="2.42578125" style="102" customWidth="1"/>
    <col min="15108" max="15108" width="16" style="102" customWidth="1"/>
    <col min="15109" max="15109" width="7.140625" style="102" bestFit="1" customWidth="1"/>
    <col min="15110" max="15110" width="2.28515625" style="102" customWidth="1"/>
    <col min="15111" max="15111" width="18.28515625" style="102" customWidth="1"/>
    <col min="15112" max="15112" width="8.28515625" style="102" customWidth="1"/>
    <col min="15113" max="15360" width="8.85546875" style="102"/>
    <col min="15361" max="15361" width="20.7109375" style="102" customWidth="1"/>
    <col min="15362" max="15362" width="8" style="102" bestFit="1" customWidth="1"/>
    <col min="15363" max="15363" width="2.42578125" style="102" customWidth="1"/>
    <col min="15364" max="15364" width="16" style="102" customWidth="1"/>
    <col min="15365" max="15365" width="7.140625" style="102" bestFit="1" customWidth="1"/>
    <col min="15366" max="15366" width="2.28515625" style="102" customWidth="1"/>
    <col min="15367" max="15367" width="18.28515625" style="102" customWidth="1"/>
    <col min="15368" max="15368" width="8.28515625" style="102" customWidth="1"/>
    <col min="15369" max="15616" width="8.85546875" style="102"/>
    <col min="15617" max="15617" width="20.7109375" style="102" customWidth="1"/>
    <col min="15618" max="15618" width="8" style="102" bestFit="1" customWidth="1"/>
    <col min="15619" max="15619" width="2.42578125" style="102" customWidth="1"/>
    <col min="15620" max="15620" width="16" style="102" customWidth="1"/>
    <col min="15621" max="15621" width="7.140625" style="102" bestFit="1" customWidth="1"/>
    <col min="15622" max="15622" width="2.28515625" style="102" customWidth="1"/>
    <col min="15623" max="15623" width="18.28515625" style="102" customWidth="1"/>
    <col min="15624" max="15624" width="8.28515625" style="102" customWidth="1"/>
    <col min="15625" max="15872" width="8.85546875" style="102"/>
    <col min="15873" max="15873" width="20.7109375" style="102" customWidth="1"/>
    <col min="15874" max="15874" width="8" style="102" bestFit="1" customWidth="1"/>
    <col min="15875" max="15875" width="2.42578125" style="102" customWidth="1"/>
    <col min="15876" max="15876" width="16" style="102" customWidth="1"/>
    <col min="15877" max="15877" width="7.140625" style="102" bestFit="1" customWidth="1"/>
    <col min="15878" max="15878" width="2.28515625" style="102" customWidth="1"/>
    <col min="15879" max="15879" width="18.28515625" style="102" customWidth="1"/>
    <col min="15880" max="15880" width="8.28515625" style="102" customWidth="1"/>
    <col min="15881" max="16128" width="8.85546875" style="102"/>
    <col min="16129" max="16129" width="20.7109375" style="102" customWidth="1"/>
    <col min="16130" max="16130" width="8" style="102" bestFit="1" customWidth="1"/>
    <col min="16131" max="16131" width="2.42578125" style="102" customWidth="1"/>
    <col min="16132" max="16132" width="16" style="102" customWidth="1"/>
    <col min="16133" max="16133" width="7.140625" style="102" bestFit="1" customWidth="1"/>
    <col min="16134" max="16134" width="2.28515625" style="102" customWidth="1"/>
    <col min="16135" max="16135" width="18.28515625" style="102" customWidth="1"/>
    <col min="16136" max="16136" width="8.28515625" style="102" customWidth="1"/>
    <col min="16137" max="16384" width="8.85546875" style="102"/>
  </cols>
  <sheetData>
    <row r="1" spans="1:8" ht="15" hidden="1" customHeight="1">
      <c r="A1" s="1530"/>
      <c r="B1" s="1531"/>
      <c r="C1" s="1531"/>
      <c r="D1" s="1531"/>
      <c r="E1" s="1531"/>
      <c r="F1" s="1531"/>
      <c r="G1" s="1531"/>
      <c r="H1" s="1532"/>
    </row>
    <row r="2" spans="1:8" ht="15" customHeight="1">
      <c r="A2" s="1508" t="s">
        <v>648</v>
      </c>
      <c r="B2" s="1509"/>
      <c r="C2" s="1509"/>
      <c r="D2" s="1509"/>
      <c r="E2" s="1509"/>
      <c r="F2" s="1509"/>
      <c r="G2" s="1509"/>
      <c r="H2" s="1510"/>
    </row>
    <row r="3" spans="1:8" s="103" customFormat="1" ht="15" customHeight="1">
      <c r="A3" s="1533" t="s">
        <v>649</v>
      </c>
      <c r="B3" s="1534"/>
      <c r="C3" s="1534"/>
      <c r="D3" s="1534"/>
      <c r="E3" s="1534"/>
      <c r="F3" s="1534"/>
      <c r="G3" s="1534"/>
      <c r="H3" s="1535"/>
    </row>
    <row r="4" spans="1:8" ht="13.15" customHeight="1">
      <c r="A4" s="1536" t="s">
        <v>965</v>
      </c>
      <c r="B4" s="1537"/>
      <c r="C4" s="1537"/>
      <c r="D4" s="1537"/>
      <c r="E4" s="1537"/>
      <c r="F4" s="1537"/>
      <c r="G4" s="1537"/>
      <c r="H4" s="1538"/>
    </row>
    <row r="5" spans="1:8" ht="19.899999999999999" customHeight="1">
      <c r="A5" s="503" t="s">
        <v>156</v>
      </c>
      <c r="B5" s="504">
        <v>2023</v>
      </c>
      <c r="C5" s="451"/>
      <c r="D5" s="505" t="s">
        <v>156</v>
      </c>
      <c r="E5" s="504">
        <v>2023</v>
      </c>
      <c r="F5" s="451"/>
      <c r="G5" s="505" t="s">
        <v>156</v>
      </c>
      <c r="H5" s="506">
        <v>2023</v>
      </c>
    </row>
    <row r="6" spans="1:8" s="103" customFormat="1" ht="19.899999999999999" customHeight="1">
      <c r="A6" s="507" t="s">
        <v>149</v>
      </c>
      <c r="B6" s="508">
        <f>SUM(B7:B24)+SUM(E6:E24)+SUM(H6:H24)</f>
        <v>475224</v>
      </c>
      <c r="C6" s="509"/>
      <c r="D6" s="510" t="s">
        <v>200</v>
      </c>
      <c r="E6" s="511">
        <v>3052</v>
      </c>
      <c r="F6" s="512"/>
      <c r="G6" s="510" t="s">
        <v>181</v>
      </c>
      <c r="H6" s="513">
        <v>2129</v>
      </c>
    </row>
    <row r="7" spans="1:8" ht="19.899999999999999" customHeight="1">
      <c r="A7" s="514"/>
      <c r="B7" s="482"/>
      <c r="C7" s="482"/>
      <c r="D7" s="510" t="s">
        <v>202</v>
      </c>
      <c r="E7" s="511">
        <v>2922</v>
      </c>
      <c r="F7" s="512"/>
      <c r="G7" s="510" t="s">
        <v>183</v>
      </c>
      <c r="H7" s="515">
        <v>4417</v>
      </c>
    </row>
    <row r="8" spans="1:8" ht="19.899999999999999" customHeight="1">
      <c r="A8" s="514" t="s">
        <v>166</v>
      </c>
      <c r="B8" s="511">
        <v>3157</v>
      </c>
      <c r="C8" s="512"/>
      <c r="D8" s="510" t="s">
        <v>204</v>
      </c>
      <c r="E8" s="511">
        <v>1107</v>
      </c>
      <c r="F8" s="512"/>
      <c r="G8" s="510" t="s">
        <v>185</v>
      </c>
      <c r="H8" s="515">
        <v>12136</v>
      </c>
    </row>
    <row r="9" spans="1:8" ht="19.899999999999999" customHeight="1">
      <c r="A9" s="514" t="s">
        <v>168</v>
      </c>
      <c r="B9" s="511">
        <v>417</v>
      </c>
      <c r="C9" s="512"/>
      <c r="D9" s="510" t="s">
        <v>206</v>
      </c>
      <c r="E9" s="511">
        <v>7804</v>
      </c>
      <c r="F9" s="512"/>
      <c r="G9" s="510" t="s">
        <v>187</v>
      </c>
      <c r="H9" s="515">
        <v>1185</v>
      </c>
    </row>
    <row r="10" spans="1:8" ht="19.899999999999999" customHeight="1">
      <c r="A10" s="514" t="s">
        <v>170</v>
      </c>
      <c r="B10" s="511">
        <v>9455</v>
      </c>
      <c r="C10" s="512"/>
      <c r="D10" s="510" t="s">
        <v>208</v>
      </c>
      <c r="E10" s="511">
        <v>10948</v>
      </c>
      <c r="F10" s="512"/>
      <c r="G10" s="510" t="s">
        <v>189</v>
      </c>
      <c r="H10" s="515">
        <v>4758</v>
      </c>
    </row>
    <row r="11" spans="1:8" ht="19.899999999999999" customHeight="1">
      <c r="A11" s="514" t="s">
        <v>172</v>
      </c>
      <c r="B11" s="511">
        <v>1922</v>
      </c>
      <c r="C11" s="512"/>
      <c r="D11" s="510" t="s">
        <v>210</v>
      </c>
      <c r="E11" s="511">
        <v>9670</v>
      </c>
      <c r="F11" s="512"/>
      <c r="G11" s="510" t="s">
        <v>191</v>
      </c>
      <c r="H11" s="515">
        <v>618</v>
      </c>
    </row>
    <row r="12" spans="1:8" ht="19.899999999999999" customHeight="1">
      <c r="A12" s="514" t="s">
        <v>174</v>
      </c>
      <c r="B12" s="511">
        <v>88777</v>
      </c>
      <c r="C12" s="512"/>
      <c r="D12" s="510" t="s">
        <v>212</v>
      </c>
      <c r="E12" s="511">
        <v>7007</v>
      </c>
      <c r="F12" s="512"/>
      <c r="G12" s="510" t="s">
        <v>193</v>
      </c>
      <c r="H12" s="515">
        <v>8044</v>
      </c>
    </row>
    <row r="13" spans="1:8" ht="19.899999999999999" customHeight="1">
      <c r="A13" s="514" t="s">
        <v>176</v>
      </c>
      <c r="B13" s="511">
        <v>10360</v>
      </c>
      <c r="C13" s="512"/>
      <c r="D13" s="510" t="s">
        <v>214</v>
      </c>
      <c r="E13" s="511">
        <v>1187</v>
      </c>
      <c r="F13" s="512"/>
      <c r="G13" s="510" t="s">
        <v>195</v>
      </c>
      <c r="H13" s="515">
        <v>38987</v>
      </c>
    </row>
    <row r="14" spans="1:8" ht="19.899999999999999" customHeight="1">
      <c r="A14" s="514" t="s">
        <v>178</v>
      </c>
      <c r="B14" s="511">
        <v>5335</v>
      </c>
      <c r="C14" s="512"/>
      <c r="D14" s="510" t="s">
        <v>216</v>
      </c>
      <c r="E14" s="511">
        <v>5202</v>
      </c>
      <c r="F14" s="512"/>
      <c r="G14" s="510" t="s">
        <v>197</v>
      </c>
      <c r="H14" s="515">
        <v>7122</v>
      </c>
    </row>
    <row r="15" spans="1:8" ht="19.899999999999999" customHeight="1">
      <c r="A15" s="514" t="s">
        <v>180</v>
      </c>
      <c r="B15" s="511">
        <v>8010</v>
      </c>
      <c r="C15" s="512"/>
      <c r="D15" s="510" t="s">
        <v>218</v>
      </c>
      <c r="E15" s="511">
        <v>1132</v>
      </c>
      <c r="F15" s="512"/>
      <c r="G15" s="510" t="s">
        <v>199</v>
      </c>
      <c r="H15" s="515">
        <v>624</v>
      </c>
    </row>
    <row r="16" spans="1:8" ht="19.899999999999999" customHeight="1">
      <c r="A16" s="514" t="s">
        <v>182</v>
      </c>
      <c r="B16" s="511">
        <v>3554</v>
      </c>
      <c r="C16" s="512"/>
      <c r="D16" s="510" t="s">
        <v>164</v>
      </c>
      <c r="E16" s="511">
        <v>1498</v>
      </c>
      <c r="F16" s="512"/>
      <c r="G16" s="510" t="s">
        <v>201</v>
      </c>
      <c r="H16" s="515">
        <v>10681</v>
      </c>
    </row>
    <row r="17" spans="1:8" ht="19.899999999999999" customHeight="1">
      <c r="A17" s="514" t="s">
        <v>184</v>
      </c>
      <c r="B17" s="511">
        <v>45889</v>
      </c>
      <c r="C17" s="512"/>
      <c r="D17" s="510" t="s">
        <v>165</v>
      </c>
      <c r="E17" s="511">
        <v>7731</v>
      </c>
      <c r="F17" s="512"/>
      <c r="G17" s="510" t="s">
        <v>203</v>
      </c>
      <c r="H17" s="515">
        <v>9798</v>
      </c>
    </row>
    <row r="18" spans="1:8" ht="19.899999999999999" customHeight="1">
      <c r="A18" s="514" t="s">
        <v>186</v>
      </c>
      <c r="B18" s="511">
        <v>16152</v>
      </c>
      <c r="C18" s="512"/>
      <c r="D18" s="510" t="s">
        <v>167</v>
      </c>
      <c r="E18" s="511">
        <v>1550</v>
      </c>
      <c r="F18" s="512"/>
      <c r="G18" s="510" t="s">
        <v>205</v>
      </c>
      <c r="H18" s="515">
        <v>476</v>
      </c>
    </row>
    <row r="19" spans="1:8" ht="19.899999999999999" customHeight="1">
      <c r="A19" s="514" t="s">
        <v>188</v>
      </c>
      <c r="B19" s="511">
        <v>1297</v>
      </c>
      <c r="C19" s="512"/>
      <c r="D19" s="510" t="s">
        <v>169</v>
      </c>
      <c r="E19" s="511">
        <v>15652</v>
      </c>
      <c r="F19" s="512"/>
      <c r="G19" s="510" t="s">
        <v>207</v>
      </c>
      <c r="H19" s="515">
        <v>4841</v>
      </c>
    </row>
    <row r="20" spans="1:8" ht="19.899999999999999" customHeight="1">
      <c r="A20" s="514" t="s">
        <v>190</v>
      </c>
      <c r="B20" s="511">
        <v>2132</v>
      </c>
      <c r="C20" s="512"/>
      <c r="D20" s="510" t="s">
        <v>171</v>
      </c>
      <c r="E20" s="511">
        <v>1771</v>
      </c>
      <c r="F20" s="512"/>
      <c r="G20" s="510" t="s">
        <v>209</v>
      </c>
      <c r="H20" s="515">
        <v>4328</v>
      </c>
    </row>
    <row r="21" spans="1:8" ht="19.899999999999999" customHeight="1">
      <c r="A21" s="514" t="s">
        <v>192</v>
      </c>
      <c r="B21" s="511">
        <v>16199</v>
      </c>
      <c r="C21" s="512"/>
      <c r="D21" s="510" t="s">
        <v>173</v>
      </c>
      <c r="E21" s="511">
        <v>40174</v>
      </c>
      <c r="F21" s="512"/>
      <c r="G21" s="510" t="s">
        <v>211</v>
      </c>
      <c r="H21" s="515">
        <v>997</v>
      </c>
    </row>
    <row r="22" spans="1:8" ht="19.899999999999999" customHeight="1">
      <c r="A22" s="514" t="s">
        <v>194</v>
      </c>
      <c r="B22" s="511">
        <v>5216</v>
      </c>
      <c r="C22" s="512"/>
      <c r="D22" s="510" t="s">
        <v>175</v>
      </c>
      <c r="E22" s="511">
        <v>11551</v>
      </c>
      <c r="F22" s="512"/>
      <c r="G22" s="510" t="s">
        <v>213</v>
      </c>
      <c r="H22" s="515">
        <v>64</v>
      </c>
    </row>
    <row r="23" spans="1:8" ht="19.899999999999999" customHeight="1">
      <c r="A23" s="514" t="s">
        <v>196</v>
      </c>
      <c r="B23" s="511">
        <v>2027</v>
      </c>
      <c r="C23" s="512"/>
      <c r="D23" s="510" t="s">
        <v>177</v>
      </c>
      <c r="E23" s="511">
        <v>477</v>
      </c>
      <c r="F23" s="512"/>
      <c r="G23" s="510" t="s">
        <v>650</v>
      </c>
      <c r="H23" s="515">
        <v>22</v>
      </c>
    </row>
    <row r="24" spans="1:8" ht="19.899999999999999" customHeight="1" thickBot="1">
      <c r="A24" s="516" t="s">
        <v>198</v>
      </c>
      <c r="B24" s="511">
        <v>2173</v>
      </c>
      <c r="C24" s="517"/>
      <c r="D24" s="518" t="s">
        <v>179</v>
      </c>
      <c r="E24" s="511">
        <v>10748</v>
      </c>
      <c r="F24" s="517"/>
      <c r="G24" s="518" t="s">
        <v>651</v>
      </c>
      <c r="H24" s="519">
        <v>742</v>
      </c>
    </row>
    <row r="25" spans="1:8" ht="19.899999999999999" customHeight="1">
      <c r="A25" s="520" t="s">
        <v>652</v>
      </c>
      <c r="B25" s="521"/>
      <c r="C25" s="521"/>
      <c r="D25" s="522"/>
      <c r="E25" s="522"/>
      <c r="F25" s="522"/>
      <c r="G25" s="522"/>
      <c r="H25" s="523"/>
    </row>
    <row r="26" spans="1:8" ht="19.899999999999999" customHeight="1" thickBot="1">
      <c r="A26" s="1539" t="s">
        <v>653</v>
      </c>
      <c r="B26" s="1540"/>
      <c r="C26" s="1540"/>
      <c r="D26" s="1540"/>
      <c r="E26" s="1540"/>
      <c r="F26" s="1540"/>
      <c r="G26" s="1540"/>
      <c r="H26" s="524"/>
    </row>
    <row r="27" spans="1:8">
      <c r="A27" s="477"/>
      <c r="B27" s="525"/>
      <c r="C27" s="525"/>
      <c r="D27" s="90"/>
      <c r="E27" s="90"/>
      <c r="F27" s="90"/>
      <c r="G27" s="90"/>
      <c r="H27" s="90"/>
    </row>
    <row r="28" spans="1:8" ht="15">
      <c r="A28" s="1294" t="s">
        <v>1071</v>
      </c>
      <c r="B28" s="525"/>
      <c r="C28" s="525"/>
      <c r="D28" s="90"/>
      <c r="E28" s="90"/>
      <c r="F28" s="90"/>
      <c r="G28" s="90"/>
      <c r="H28" s="90"/>
    </row>
    <row r="29" spans="1:8">
      <c r="A29" s="477"/>
      <c r="B29" s="525"/>
      <c r="C29" s="525"/>
      <c r="D29" s="90"/>
      <c r="E29" s="90"/>
      <c r="F29" s="90"/>
      <c r="G29" s="90"/>
      <c r="H29" s="90"/>
    </row>
    <row r="30" spans="1:8">
      <c r="A30" s="476"/>
      <c r="B30" s="526"/>
      <c r="C30" s="526"/>
    </row>
    <row r="31" spans="1:8">
      <c r="A31" s="476"/>
      <c r="B31" s="526"/>
      <c r="C31" s="526"/>
    </row>
    <row r="32" spans="1:8">
      <c r="A32" s="476"/>
      <c r="B32" s="526"/>
      <c r="C32" s="526"/>
    </row>
    <row r="33" spans="1:3">
      <c r="A33" s="476"/>
      <c r="B33" s="526"/>
      <c r="C33" s="526"/>
    </row>
    <row r="34" spans="1:3">
      <c r="A34" s="476"/>
      <c r="B34" s="526"/>
      <c r="C34" s="526"/>
    </row>
    <row r="35" spans="1:3">
      <c r="A35" s="476"/>
      <c r="B35" s="526"/>
      <c r="C35" s="526"/>
    </row>
    <row r="36" spans="1:3">
      <c r="A36" s="476"/>
      <c r="B36" s="526"/>
      <c r="C36" s="526"/>
    </row>
    <row r="37" spans="1:3">
      <c r="A37" s="476"/>
      <c r="B37" s="526"/>
      <c r="C37" s="526"/>
    </row>
    <row r="38" spans="1:3">
      <c r="A38" s="476"/>
      <c r="B38" s="526"/>
      <c r="C38" s="526"/>
    </row>
    <row r="39" spans="1:3">
      <c r="A39" s="476"/>
      <c r="B39" s="526"/>
      <c r="C39" s="526"/>
    </row>
    <row r="40" spans="1:3">
      <c r="A40" s="476"/>
      <c r="B40" s="526"/>
      <c r="C40" s="526"/>
    </row>
    <row r="41" spans="1:3">
      <c r="A41" s="476"/>
      <c r="B41" s="526"/>
      <c r="C41" s="526"/>
    </row>
    <row r="42" spans="1:3">
      <c r="A42" s="476"/>
      <c r="B42" s="526"/>
      <c r="C42" s="526"/>
    </row>
    <row r="43" spans="1:3">
      <c r="A43" s="476"/>
      <c r="B43" s="526"/>
      <c r="C43" s="526"/>
    </row>
    <row r="44" spans="1:3">
      <c r="A44" s="476"/>
      <c r="B44" s="526"/>
      <c r="C44" s="526"/>
    </row>
    <row r="45" spans="1:3">
      <c r="A45" s="476"/>
      <c r="B45" s="526"/>
      <c r="C45" s="526"/>
    </row>
    <row r="46" spans="1:3">
      <c r="A46" s="476"/>
      <c r="B46" s="526"/>
      <c r="C46" s="526"/>
    </row>
    <row r="47" spans="1:3">
      <c r="A47" s="476"/>
      <c r="B47" s="526"/>
      <c r="C47" s="526"/>
    </row>
    <row r="48" spans="1:3">
      <c r="A48" s="476"/>
      <c r="B48" s="526"/>
      <c r="C48" s="526"/>
    </row>
    <row r="49" spans="1:3">
      <c r="A49" s="476"/>
      <c r="B49" s="526"/>
      <c r="C49" s="526"/>
    </row>
    <row r="50" spans="1:3">
      <c r="A50" s="476"/>
      <c r="B50" s="526"/>
      <c r="C50" s="526"/>
    </row>
    <row r="51" spans="1:3">
      <c r="A51" s="476"/>
      <c r="B51" s="526"/>
      <c r="C51" s="526"/>
    </row>
    <row r="52" spans="1:3">
      <c r="A52" s="476"/>
      <c r="B52" s="526"/>
      <c r="C52" s="526"/>
    </row>
    <row r="53" spans="1:3">
      <c r="A53" s="476"/>
      <c r="B53" s="526"/>
      <c r="C53" s="526"/>
    </row>
    <row r="54" spans="1:3">
      <c r="A54" s="476"/>
      <c r="B54" s="526"/>
      <c r="C54" s="526"/>
    </row>
    <row r="55" spans="1:3">
      <c r="A55" s="476"/>
      <c r="B55" s="526"/>
      <c r="C55" s="526"/>
    </row>
    <row r="56" spans="1:3">
      <c r="A56" s="476"/>
      <c r="B56" s="526"/>
      <c r="C56" s="526"/>
    </row>
    <row r="57" spans="1:3">
      <c r="A57" s="476"/>
      <c r="B57" s="526"/>
      <c r="C57" s="526"/>
    </row>
    <row r="58" spans="1:3">
      <c r="A58" s="476"/>
      <c r="B58" s="526"/>
      <c r="C58" s="526"/>
    </row>
    <row r="59" spans="1:3">
      <c r="A59" s="476"/>
      <c r="B59" s="526"/>
      <c r="C59" s="526"/>
    </row>
    <row r="60" spans="1:3">
      <c r="A60" s="476"/>
      <c r="B60" s="526"/>
      <c r="C60" s="526"/>
    </row>
    <row r="61" spans="1:3">
      <c r="A61" s="476"/>
      <c r="B61" s="526"/>
      <c r="C61" s="526"/>
    </row>
    <row r="62" spans="1:3">
      <c r="A62" s="476"/>
      <c r="B62" s="526"/>
      <c r="C62" s="526"/>
    </row>
    <row r="63" spans="1:3">
      <c r="A63" s="476"/>
      <c r="B63" s="526"/>
      <c r="C63" s="526"/>
    </row>
    <row r="64" spans="1:3">
      <c r="A64" s="476"/>
      <c r="B64" s="526"/>
      <c r="C64" s="526"/>
    </row>
    <row r="65" spans="1:3">
      <c r="A65" s="476"/>
      <c r="B65" s="526"/>
      <c r="C65" s="526"/>
    </row>
    <row r="66" spans="1:3">
      <c r="A66" s="476"/>
      <c r="B66" s="526"/>
      <c r="C66" s="526"/>
    </row>
    <row r="67" spans="1:3">
      <c r="A67" s="476"/>
      <c r="B67" s="526"/>
      <c r="C67" s="526"/>
    </row>
    <row r="68" spans="1:3">
      <c r="A68" s="476"/>
      <c r="B68" s="526"/>
      <c r="C68" s="526"/>
    </row>
    <row r="69" spans="1:3">
      <c r="A69" s="476"/>
      <c r="B69" s="526"/>
      <c r="C69" s="526"/>
    </row>
    <row r="70" spans="1:3">
      <c r="A70" s="476"/>
      <c r="B70" s="526"/>
      <c r="C70" s="526"/>
    </row>
    <row r="71" spans="1:3">
      <c r="A71" s="476"/>
      <c r="B71" s="526"/>
      <c r="C71" s="526"/>
    </row>
    <row r="72" spans="1:3">
      <c r="A72" s="476"/>
      <c r="B72" s="526"/>
      <c r="C72" s="526"/>
    </row>
    <row r="73" spans="1:3">
      <c r="A73" s="476"/>
      <c r="B73" s="526"/>
      <c r="C73" s="526"/>
    </row>
    <row r="74" spans="1:3">
      <c r="A74" s="476"/>
      <c r="B74" s="526"/>
      <c r="C74" s="526"/>
    </row>
    <row r="75" spans="1:3">
      <c r="A75" s="476"/>
      <c r="B75" s="526"/>
      <c r="C75" s="526"/>
    </row>
    <row r="76" spans="1:3">
      <c r="A76" s="476"/>
      <c r="B76" s="526"/>
      <c r="C76" s="526"/>
    </row>
    <row r="77" spans="1:3">
      <c r="A77" s="476"/>
      <c r="B77" s="526"/>
      <c r="C77" s="526"/>
    </row>
    <row r="78" spans="1:3">
      <c r="A78" s="476"/>
      <c r="B78" s="526"/>
      <c r="C78" s="526"/>
    </row>
    <row r="79" spans="1:3">
      <c r="A79" s="476"/>
      <c r="B79" s="526"/>
      <c r="C79" s="526"/>
    </row>
    <row r="80" spans="1:3">
      <c r="A80" s="476"/>
      <c r="B80" s="526"/>
      <c r="C80" s="526"/>
    </row>
    <row r="81" spans="1:3">
      <c r="A81" s="476"/>
      <c r="B81" s="526"/>
      <c r="C81" s="526"/>
    </row>
    <row r="82" spans="1:3">
      <c r="A82" s="476"/>
      <c r="B82" s="526"/>
      <c r="C82" s="526"/>
    </row>
    <row r="83" spans="1:3">
      <c r="A83" s="476"/>
      <c r="B83" s="526"/>
      <c r="C83" s="526"/>
    </row>
    <row r="84" spans="1:3">
      <c r="A84" s="476"/>
      <c r="B84" s="526"/>
      <c r="C84" s="526"/>
    </row>
    <row r="85" spans="1:3">
      <c r="A85" s="476"/>
      <c r="B85" s="526"/>
      <c r="C85" s="526"/>
    </row>
    <row r="86" spans="1:3">
      <c r="A86" s="476"/>
      <c r="B86" s="526"/>
      <c r="C86" s="526"/>
    </row>
    <row r="87" spans="1:3">
      <c r="A87" s="476"/>
      <c r="B87" s="526"/>
      <c r="C87" s="526"/>
    </row>
    <row r="88" spans="1:3">
      <c r="A88" s="476"/>
      <c r="B88" s="526"/>
      <c r="C88" s="526"/>
    </row>
    <row r="89" spans="1:3">
      <c r="A89" s="476"/>
      <c r="B89" s="526"/>
      <c r="C89" s="526"/>
    </row>
    <row r="90" spans="1:3">
      <c r="A90" s="476"/>
      <c r="B90" s="526"/>
      <c r="C90" s="526"/>
    </row>
    <row r="91" spans="1:3">
      <c r="A91" s="476"/>
      <c r="B91" s="526"/>
      <c r="C91" s="526"/>
    </row>
    <row r="92" spans="1:3">
      <c r="A92" s="476"/>
      <c r="B92" s="526"/>
      <c r="C92" s="526"/>
    </row>
    <row r="93" spans="1:3">
      <c r="A93" s="476"/>
      <c r="B93" s="526"/>
      <c r="C93" s="526"/>
    </row>
    <row r="94" spans="1:3">
      <c r="A94" s="476"/>
      <c r="B94" s="526"/>
      <c r="C94" s="526"/>
    </row>
    <row r="95" spans="1:3">
      <c r="A95" s="476"/>
      <c r="B95" s="526"/>
      <c r="C95" s="526"/>
    </row>
    <row r="96" spans="1:3">
      <c r="A96" s="476"/>
      <c r="B96" s="526"/>
      <c r="C96" s="526"/>
    </row>
    <row r="97" spans="1:3">
      <c r="A97" s="476"/>
      <c r="B97" s="526"/>
      <c r="C97" s="526"/>
    </row>
    <row r="98" spans="1:3">
      <c r="A98" s="476"/>
      <c r="B98" s="526"/>
      <c r="C98" s="526"/>
    </row>
    <row r="99" spans="1:3">
      <c r="A99" s="476"/>
      <c r="B99" s="526"/>
      <c r="C99" s="526"/>
    </row>
    <row r="100" spans="1:3">
      <c r="A100" s="476"/>
      <c r="B100" s="526"/>
      <c r="C100" s="526"/>
    </row>
    <row r="101" spans="1:3">
      <c r="A101" s="476"/>
      <c r="B101" s="526"/>
      <c r="C101" s="526"/>
    </row>
    <row r="102" spans="1:3">
      <c r="A102" s="476"/>
      <c r="B102" s="526"/>
      <c r="C102" s="526"/>
    </row>
    <row r="103" spans="1:3">
      <c r="A103" s="476"/>
      <c r="B103" s="526"/>
      <c r="C103" s="526"/>
    </row>
    <row r="104" spans="1:3">
      <c r="A104" s="476"/>
      <c r="B104" s="526"/>
      <c r="C104" s="526"/>
    </row>
    <row r="105" spans="1:3">
      <c r="A105" s="476"/>
      <c r="B105" s="526"/>
      <c r="C105" s="526"/>
    </row>
    <row r="106" spans="1:3">
      <c r="A106" s="476"/>
      <c r="B106" s="526"/>
      <c r="C106" s="526"/>
    </row>
    <row r="107" spans="1:3">
      <c r="A107" s="476"/>
      <c r="B107" s="526"/>
      <c r="C107" s="526"/>
    </row>
    <row r="108" spans="1:3">
      <c r="A108" s="476"/>
      <c r="B108" s="526"/>
      <c r="C108" s="526"/>
    </row>
    <row r="109" spans="1:3">
      <c r="A109" s="476"/>
      <c r="B109" s="526"/>
      <c r="C109" s="526"/>
    </row>
    <row r="110" spans="1:3">
      <c r="A110" s="476"/>
      <c r="B110" s="526"/>
      <c r="C110" s="526"/>
    </row>
    <row r="111" spans="1:3">
      <c r="A111" s="476"/>
      <c r="B111" s="526"/>
      <c r="C111" s="526"/>
    </row>
    <row r="112" spans="1:3">
      <c r="A112" s="476"/>
      <c r="B112" s="526"/>
      <c r="C112" s="526"/>
    </row>
    <row r="113" spans="1:3">
      <c r="A113" s="476"/>
      <c r="B113" s="526"/>
      <c r="C113" s="526"/>
    </row>
    <row r="114" spans="1:3">
      <c r="A114" s="476"/>
      <c r="B114" s="526"/>
      <c r="C114" s="526"/>
    </row>
    <row r="115" spans="1:3">
      <c r="A115" s="476"/>
      <c r="B115" s="526"/>
      <c r="C115" s="526"/>
    </row>
    <row r="116" spans="1:3">
      <c r="A116" s="476"/>
      <c r="B116" s="526"/>
      <c r="C116" s="526"/>
    </row>
    <row r="117" spans="1:3">
      <c r="A117" s="476"/>
      <c r="B117" s="526"/>
      <c r="C117" s="526"/>
    </row>
    <row r="118" spans="1:3">
      <c r="A118" s="476"/>
      <c r="B118" s="526"/>
      <c r="C118" s="526"/>
    </row>
    <row r="119" spans="1:3">
      <c r="A119" s="476"/>
      <c r="B119" s="526"/>
      <c r="C119" s="526"/>
    </row>
    <row r="120" spans="1:3">
      <c r="A120" s="476"/>
      <c r="B120" s="526"/>
      <c r="C120" s="526"/>
    </row>
    <row r="121" spans="1:3">
      <c r="A121" s="476"/>
      <c r="B121" s="526"/>
      <c r="C121" s="526"/>
    </row>
    <row r="122" spans="1:3">
      <c r="A122" s="476"/>
    </row>
    <row r="123" spans="1:3">
      <c r="A123" s="476"/>
    </row>
    <row r="124" spans="1:3">
      <c r="A124" s="476"/>
    </row>
    <row r="125" spans="1:3">
      <c r="A125" s="476"/>
    </row>
    <row r="126" spans="1:3">
      <c r="A126" s="476"/>
    </row>
    <row r="127" spans="1:3">
      <c r="A127" s="476"/>
    </row>
    <row r="128" spans="1:3">
      <c r="A128" s="476"/>
    </row>
    <row r="129" spans="1:1">
      <c r="A129" s="476"/>
    </row>
    <row r="130" spans="1:1">
      <c r="A130" s="476"/>
    </row>
    <row r="131" spans="1:1">
      <c r="A131" s="476"/>
    </row>
    <row r="132" spans="1:1">
      <c r="A132" s="476"/>
    </row>
    <row r="133" spans="1:1">
      <c r="A133" s="476"/>
    </row>
    <row r="134" spans="1:1">
      <c r="A134" s="476"/>
    </row>
    <row r="135" spans="1:1">
      <c r="A135" s="476"/>
    </row>
    <row r="136" spans="1:1">
      <c r="A136" s="476"/>
    </row>
    <row r="137" spans="1:1">
      <c r="A137" s="476"/>
    </row>
    <row r="138" spans="1:1">
      <c r="A138" s="476"/>
    </row>
    <row r="139" spans="1:1">
      <c r="A139" s="476"/>
    </row>
    <row r="140" spans="1:1">
      <c r="A140" s="476"/>
    </row>
  </sheetData>
  <sheetProtection algorithmName="SHA-512" hashValue="Uh2QkquFq9dSxm0vxvnRFh91QurAOphTO4lj/tlaz9V0EsfOd7BcpzCvyTu0JBxV6THtTYeSbeB8s83myD9gEQ==" saltValue="SYkAczK566Xj7YnF9pbKlA==" spinCount="100000" sheet="1" objects="1" scenarios="1"/>
  <mergeCells count="5">
    <mergeCell ref="A1:H1"/>
    <mergeCell ref="A2:H2"/>
    <mergeCell ref="A3:H3"/>
    <mergeCell ref="A4:H4"/>
    <mergeCell ref="A26:G26"/>
  </mergeCells>
  <hyperlinks>
    <hyperlink ref="A28" location="'Table of Contents'!A1" display="Return to Table of Contents" xr:uid="{D1B32E6E-666E-49C9-8D94-9FA6B7DF3A7A}"/>
  </hyperlinks>
  <pageMargins left="0.7" right="0.7" top="0.75" bottom="0.75" header="0.3" footer="0.3"/>
  <pageSetup orientation="portrait" r:id="rId1"/>
  <ignoredErrors>
    <ignoredError sqref="B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9516-A6ED-478A-91FE-321A36B258D3}">
  <dimension ref="A1:H141"/>
  <sheetViews>
    <sheetView topLeftCell="A10" workbookViewId="0">
      <selection activeCell="A28" sqref="A28"/>
    </sheetView>
  </sheetViews>
  <sheetFormatPr defaultColWidth="8.85546875" defaultRowHeight="12.75"/>
  <cols>
    <col min="1" max="1" width="20.7109375" style="102" customWidth="1"/>
    <col min="2" max="2" width="8" style="102" bestFit="1" customWidth="1"/>
    <col min="3" max="3" width="2.42578125" style="102" customWidth="1"/>
    <col min="4" max="4" width="16" style="102" customWidth="1"/>
    <col min="5" max="5" width="7.7109375" style="102" bestFit="1" customWidth="1"/>
    <col min="6" max="6" width="2.28515625" style="102" customWidth="1"/>
    <col min="7" max="7" width="18.28515625" style="102" customWidth="1"/>
    <col min="8" max="8" width="8.7109375" style="102" customWidth="1"/>
    <col min="9" max="256" width="8.85546875" style="102"/>
    <col min="257" max="257" width="20.7109375" style="102" customWidth="1"/>
    <col min="258" max="258" width="8" style="102" bestFit="1" customWidth="1"/>
    <col min="259" max="259" width="2.42578125" style="102" customWidth="1"/>
    <col min="260" max="260" width="16" style="102" customWidth="1"/>
    <col min="261" max="261" width="7.7109375" style="102" bestFit="1" customWidth="1"/>
    <col min="262" max="262" width="2.28515625" style="102" customWidth="1"/>
    <col min="263" max="263" width="18.28515625" style="102" customWidth="1"/>
    <col min="264" max="264" width="8.7109375" style="102" customWidth="1"/>
    <col min="265" max="512" width="8.85546875" style="102"/>
    <col min="513" max="513" width="20.7109375" style="102" customWidth="1"/>
    <col min="514" max="514" width="8" style="102" bestFit="1" customWidth="1"/>
    <col min="515" max="515" width="2.42578125" style="102" customWidth="1"/>
    <col min="516" max="516" width="16" style="102" customWidth="1"/>
    <col min="517" max="517" width="7.7109375" style="102" bestFit="1" customWidth="1"/>
    <col min="518" max="518" width="2.28515625" style="102" customWidth="1"/>
    <col min="519" max="519" width="18.28515625" style="102" customWidth="1"/>
    <col min="520" max="520" width="8.7109375" style="102" customWidth="1"/>
    <col min="521" max="768" width="8.85546875" style="102"/>
    <col min="769" max="769" width="20.7109375" style="102" customWidth="1"/>
    <col min="770" max="770" width="8" style="102" bestFit="1" customWidth="1"/>
    <col min="771" max="771" width="2.42578125" style="102" customWidth="1"/>
    <col min="772" max="772" width="16" style="102" customWidth="1"/>
    <col min="773" max="773" width="7.7109375" style="102" bestFit="1" customWidth="1"/>
    <col min="774" max="774" width="2.28515625" style="102" customWidth="1"/>
    <col min="775" max="775" width="18.28515625" style="102" customWidth="1"/>
    <col min="776" max="776" width="8.7109375" style="102" customWidth="1"/>
    <col min="777" max="1024" width="8.85546875" style="102"/>
    <col min="1025" max="1025" width="20.7109375" style="102" customWidth="1"/>
    <col min="1026" max="1026" width="8" style="102" bestFit="1" customWidth="1"/>
    <col min="1027" max="1027" width="2.42578125" style="102" customWidth="1"/>
    <col min="1028" max="1028" width="16" style="102" customWidth="1"/>
    <col min="1029" max="1029" width="7.7109375" style="102" bestFit="1" customWidth="1"/>
    <col min="1030" max="1030" width="2.28515625" style="102" customWidth="1"/>
    <col min="1031" max="1031" width="18.28515625" style="102" customWidth="1"/>
    <col min="1032" max="1032" width="8.7109375" style="102" customWidth="1"/>
    <col min="1033" max="1280" width="8.85546875" style="102"/>
    <col min="1281" max="1281" width="20.7109375" style="102" customWidth="1"/>
    <col min="1282" max="1282" width="8" style="102" bestFit="1" customWidth="1"/>
    <col min="1283" max="1283" width="2.42578125" style="102" customWidth="1"/>
    <col min="1284" max="1284" width="16" style="102" customWidth="1"/>
    <col min="1285" max="1285" width="7.7109375" style="102" bestFit="1" customWidth="1"/>
    <col min="1286" max="1286" width="2.28515625" style="102" customWidth="1"/>
    <col min="1287" max="1287" width="18.28515625" style="102" customWidth="1"/>
    <col min="1288" max="1288" width="8.7109375" style="102" customWidth="1"/>
    <col min="1289" max="1536" width="8.85546875" style="102"/>
    <col min="1537" max="1537" width="20.7109375" style="102" customWidth="1"/>
    <col min="1538" max="1538" width="8" style="102" bestFit="1" customWidth="1"/>
    <col min="1539" max="1539" width="2.42578125" style="102" customWidth="1"/>
    <col min="1540" max="1540" width="16" style="102" customWidth="1"/>
    <col min="1541" max="1541" width="7.7109375" style="102" bestFit="1" customWidth="1"/>
    <col min="1542" max="1542" width="2.28515625" style="102" customWidth="1"/>
    <col min="1543" max="1543" width="18.28515625" style="102" customWidth="1"/>
    <col min="1544" max="1544" width="8.7109375" style="102" customWidth="1"/>
    <col min="1545" max="1792" width="8.85546875" style="102"/>
    <col min="1793" max="1793" width="20.7109375" style="102" customWidth="1"/>
    <col min="1794" max="1794" width="8" style="102" bestFit="1" customWidth="1"/>
    <col min="1795" max="1795" width="2.42578125" style="102" customWidth="1"/>
    <col min="1796" max="1796" width="16" style="102" customWidth="1"/>
    <col min="1797" max="1797" width="7.7109375" style="102" bestFit="1" customWidth="1"/>
    <col min="1798" max="1798" width="2.28515625" style="102" customWidth="1"/>
    <col min="1799" max="1799" width="18.28515625" style="102" customWidth="1"/>
    <col min="1800" max="1800" width="8.7109375" style="102" customWidth="1"/>
    <col min="1801" max="2048" width="8.85546875" style="102"/>
    <col min="2049" max="2049" width="20.7109375" style="102" customWidth="1"/>
    <col min="2050" max="2050" width="8" style="102" bestFit="1" customWidth="1"/>
    <col min="2051" max="2051" width="2.42578125" style="102" customWidth="1"/>
    <col min="2052" max="2052" width="16" style="102" customWidth="1"/>
    <col min="2053" max="2053" width="7.7109375" style="102" bestFit="1" customWidth="1"/>
    <col min="2054" max="2054" width="2.28515625" style="102" customWidth="1"/>
    <col min="2055" max="2055" width="18.28515625" style="102" customWidth="1"/>
    <col min="2056" max="2056" width="8.7109375" style="102" customWidth="1"/>
    <col min="2057" max="2304" width="8.85546875" style="102"/>
    <col min="2305" max="2305" width="20.7109375" style="102" customWidth="1"/>
    <col min="2306" max="2306" width="8" style="102" bestFit="1" customWidth="1"/>
    <col min="2307" max="2307" width="2.42578125" style="102" customWidth="1"/>
    <col min="2308" max="2308" width="16" style="102" customWidth="1"/>
    <col min="2309" max="2309" width="7.7109375" style="102" bestFit="1" customWidth="1"/>
    <col min="2310" max="2310" width="2.28515625" style="102" customWidth="1"/>
    <col min="2311" max="2311" width="18.28515625" style="102" customWidth="1"/>
    <col min="2312" max="2312" width="8.7109375" style="102" customWidth="1"/>
    <col min="2313" max="2560" width="8.85546875" style="102"/>
    <col min="2561" max="2561" width="20.7109375" style="102" customWidth="1"/>
    <col min="2562" max="2562" width="8" style="102" bestFit="1" customWidth="1"/>
    <col min="2563" max="2563" width="2.42578125" style="102" customWidth="1"/>
    <col min="2564" max="2564" width="16" style="102" customWidth="1"/>
    <col min="2565" max="2565" width="7.7109375" style="102" bestFit="1" customWidth="1"/>
    <col min="2566" max="2566" width="2.28515625" style="102" customWidth="1"/>
    <col min="2567" max="2567" width="18.28515625" style="102" customWidth="1"/>
    <col min="2568" max="2568" width="8.7109375" style="102" customWidth="1"/>
    <col min="2569" max="2816" width="8.85546875" style="102"/>
    <col min="2817" max="2817" width="20.7109375" style="102" customWidth="1"/>
    <col min="2818" max="2818" width="8" style="102" bestFit="1" customWidth="1"/>
    <col min="2819" max="2819" width="2.42578125" style="102" customWidth="1"/>
    <col min="2820" max="2820" width="16" style="102" customWidth="1"/>
    <col min="2821" max="2821" width="7.7109375" style="102" bestFit="1" customWidth="1"/>
    <col min="2822" max="2822" width="2.28515625" style="102" customWidth="1"/>
    <col min="2823" max="2823" width="18.28515625" style="102" customWidth="1"/>
    <col min="2824" max="2824" width="8.7109375" style="102" customWidth="1"/>
    <col min="2825" max="3072" width="8.85546875" style="102"/>
    <col min="3073" max="3073" width="20.7109375" style="102" customWidth="1"/>
    <col min="3074" max="3074" width="8" style="102" bestFit="1" customWidth="1"/>
    <col min="3075" max="3075" width="2.42578125" style="102" customWidth="1"/>
    <col min="3076" max="3076" width="16" style="102" customWidth="1"/>
    <col min="3077" max="3077" width="7.7109375" style="102" bestFit="1" customWidth="1"/>
    <col min="3078" max="3078" width="2.28515625" style="102" customWidth="1"/>
    <col min="3079" max="3079" width="18.28515625" style="102" customWidth="1"/>
    <col min="3080" max="3080" width="8.7109375" style="102" customWidth="1"/>
    <col min="3081" max="3328" width="8.85546875" style="102"/>
    <col min="3329" max="3329" width="20.7109375" style="102" customWidth="1"/>
    <col min="3330" max="3330" width="8" style="102" bestFit="1" customWidth="1"/>
    <col min="3331" max="3331" width="2.42578125" style="102" customWidth="1"/>
    <col min="3332" max="3332" width="16" style="102" customWidth="1"/>
    <col min="3333" max="3333" width="7.7109375" style="102" bestFit="1" customWidth="1"/>
    <col min="3334" max="3334" width="2.28515625" style="102" customWidth="1"/>
    <col min="3335" max="3335" width="18.28515625" style="102" customWidth="1"/>
    <col min="3336" max="3336" width="8.7109375" style="102" customWidth="1"/>
    <col min="3337" max="3584" width="8.85546875" style="102"/>
    <col min="3585" max="3585" width="20.7109375" style="102" customWidth="1"/>
    <col min="3586" max="3586" width="8" style="102" bestFit="1" customWidth="1"/>
    <col min="3587" max="3587" width="2.42578125" style="102" customWidth="1"/>
    <col min="3588" max="3588" width="16" style="102" customWidth="1"/>
    <col min="3589" max="3589" width="7.7109375" style="102" bestFit="1" customWidth="1"/>
    <col min="3590" max="3590" width="2.28515625" style="102" customWidth="1"/>
    <col min="3591" max="3591" width="18.28515625" style="102" customWidth="1"/>
    <col min="3592" max="3592" width="8.7109375" style="102" customWidth="1"/>
    <col min="3593" max="3840" width="8.85546875" style="102"/>
    <col min="3841" max="3841" width="20.7109375" style="102" customWidth="1"/>
    <col min="3842" max="3842" width="8" style="102" bestFit="1" customWidth="1"/>
    <col min="3843" max="3843" width="2.42578125" style="102" customWidth="1"/>
    <col min="3844" max="3844" width="16" style="102" customWidth="1"/>
    <col min="3845" max="3845" width="7.7109375" style="102" bestFit="1" customWidth="1"/>
    <col min="3846" max="3846" width="2.28515625" style="102" customWidth="1"/>
    <col min="3847" max="3847" width="18.28515625" style="102" customWidth="1"/>
    <col min="3848" max="3848" width="8.7109375" style="102" customWidth="1"/>
    <col min="3849" max="4096" width="8.85546875" style="102"/>
    <col min="4097" max="4097" width="20.7109375" style="102" customWidth="1"/>
    <col min="4098" max="4098" width="8" style="102" bestFit="1" customWidth="1"/>
    <col min="4099" max="4099" width="2.42578125" style="102" customWidth="1"/>
    <col min="4100" max="4100" width="16" style="102" customWidth="1"/>
    <col min="4101" max="4101" width="7.7109375" style="102" bestFit="1" customWidth="1"/>
    <col min="4102" max="4102" width="2.28515625" style="102" customWidth="1"/>
    <col min="4103" max="4103" width="18.28515625" style="102" customWidth="1"/>
    <col min="4104" max="4104" width="8.7109375" style="102" customWidth="1"/>
    <col min="4105" max="4352" width="8.85546875" style="102"/>
    <col min="4353" max="4353" width="20.7109375" style="102" customWidth="1"/>
    <col min="4354" max="4354" width="8" style="102" bestFit="1" customWidth="1"/>
    <col min="4355" max="4355" width="2.42578125" style="102" customWidth="1"/>
    <col min="4356" max="4356" width="16" style="102" customWidth="1"/>
    <col min="4357" max="4357" width="7.7109375" style="102" bestFit="1" customWidth="1"/>
    <col min="4358" max="4358" width="2.28515625" style="102" customWidth="1"/>
    <col min="4359" max="4359" width="18.28515625" style="102" customWidth="1"/>
    <col min="4360" max="4360" width="8.7109375" style="102" customWidth="1"/>
    <col min="4361" max="4608" width="8.85546875" style="102"/>
    <col min="4609" max="4609" width="20.7109375" style="102" customWidth="1"/>
    <col min="4610" max="4610" width="8" style="102" bestFit="1" customWidth="1"/>
    <col min="4611" max="4611" width="2.42578125" style="102" customWidth="1"/>
    <col min="4612" max="4612" width="16" style="102" customWidth="1"/>
    <col min="4613" max="4613" width="7.7109375" style="102" bestFit="1" customWidth="1"/>
    <col min="4614" max="4614" width="2.28515625" style="102" customWidth="1"/>
    <col min="4615" max="4615" width="18.28515625" style="102" customWidth="1"/>
    <col min="4616" max="4616" width="8.7109375" style="102" customWidth="1"/>
    <col min="4617" max="4864" width="8.85546875" style="102"/>
    <col min="4865" max="4865" width="20.7109375" style="102" customWidth="1"/>
    <col min="4866" max="4866" width="8" style="102" bestFit="1" customWidth="1"/>
    <col min="4867" max="4867" width="2.42578125" style="102" customWidth="1"/>
    <col min="4868" max="4868" width="16" style="102" customWidth="1"/>
    <col min="4869" max="4869" width="7.7109375" style="102" bestFit="1" customWidth="1"/>
    <col min="4870" max="4870" width="2.28515625" style="102" customWidth="1"/>
    <col min="4871" max="4871" width="18.28515625" style="102" customWidth="1"/>
    <col min="4872" max="4872" width="8.7109375" style="102" customWidth="1"/>
    <col min="4873" max="5120" width="8.85546875" style="102"/>
    <col min="5121" max="5121" width="20.7109375" style="102" customWidth="1"/>
    <col min="5122" max="5122" width="8" style="102" bestFit="1" customWidth="1"/>
    <col min="5123" max="5123" width="2.42578125" style="102" customWidth="1"/>
    <col min="5124" max="5124" width="16" style="102" customWidth="1"/>
    <col min="5125" max="5125" width="7.7109375" style="102" bestFit="1" customWidth="1"/>
    <col min="5126" max="5126" width="2.28515625" style="102" customWidth="1"/>
    <col min="5127" max="5127" width="18.28515625" style="102" customWidth="1"/>
    <col min="5128" max="5128" width="8.7109375" style="102" customWidth="1"/>
    <col min="5129" max="5376" width="8.85546875" style="102"/>
    <col min="5377" max="5377" width="20.7109375" style="102" customWidth="1"/>
    <col min="5378" max="5378" width="8" style="102" bestFit="1" customWidth="1"/>
    <col min="5379" max="5379" width="2.42578125" style="102" customWidth="1"/>
    <col min="5380" max="5380" width="16" style="102" customWidth="1"/>
    <col min="5381" max="5381" width="7.7109375" style="102" bestFit="1" customWidth="1"/>
    <col min="5382" max="5382" width="2.28515625" style="102" customWidth="1"/>
    <col min="5383" max="5383" width="18.28515625" style="102" customWidth="1"/>
    <col min="5384" max="5384" width="8.7109375" style="102" customWidth="1"/>
    <col min="5385" max="5632" width="8.85546875" style="102"/>
    <col min="5633" max="5633" width="20.7109375" style="102" customWidth="1"/>
    <col min="5634" max="5634" width="8" style="102" bestFit="1" customWidth="1"/>
    <col min="5635" max="5635" width="2.42578125" style="102" customWidth="1"/>
    <col min="5636" max="5636" width="16" style="102" customWidth="1"/>
    <col min="5637" max="5637" width="7.7109375" style="102" bestFit="1" customWidth="1"/>
    <col min="5638" max="5638" width="2.28515625" style="102" customWidth="1"/>
    <col min="5639" max="5639" width="18.28515625" style="102" customWidth="1"/>
    <col min="5640" max="5640" width="8.7109375" style="102" customWidth="1"/>
    <col min="5641" max="5888" width="8.85546875" style="102"/>
    <col min="5889" max="5889" width="20.7109375" style="102" customWidth="1"/>
    <col min="5890" max="5890" width="8" style="102" bestFit="1" customWidth="1"/>
    <col min="5891" max="5891" width="2.42578125" style="102" customWidth="1"/>
    <col min="5892" max="5892" width="16" style="102" customWidth="1"/>
    <col min="5893" max="5893" width="7.7109375" style="102" bestFit="1" customWidth="1"/>
    <col min="5894" max="5894" width="2.28515625" style="102" customWidth="1"/>
    <col min="5895" max="5895" width="18.28515625" style="102" customWidth="1"/>
    <col min="5896" max="5896" width="8.7109375" style="102" customWidth="1"/>
    <col min="5897" max="6144" width="8.85546875" style="102"/>
    <col min="6145" max="6145" width="20.7109375" style="102" customWidth="1"/>
    <col min="6146" max="6146" width="8" style="102" bestFit="1" customWidth="1"/>
    <col min="6147" max="6147" width="2.42578125" style="102" customWidth="1"/>
    <col min="6148" max="6148" width="16" style="102" customWidth="1"/>
    <col min="6149" max="6149" width="7.7109375" style="102" bestFit="1" customWidth="1"/>
    <col min="6150" max="6150" width="2.28515625" style="102" customWidth="1"/>
    <col min="6151" max="6151" width="18.28515625" style="102" customWidth="1"/>
    <col min="6152" max="6152" width="8.7109375" style="102" customWidth="1"/>
    <col min="6153" max="6400" width="8.85546875" style="102"/>
    <col min="6401" max="6401" width="20.7109375" style="102" customWidth="1"/>
    <col min="6402" max="6402" width="8" style="102" bestFit="1" customWidth="1"/>
    <col min="6403" max="6403" width="2.42578125" style="102" customWidth="1"/>
    <col min="6404" max="6404" width="16" style="102" customWidth="1"/>
    <col min="6405" max="6405" width="7.7109375" style="102" bestFit="1" customWidth="1"/>
    <col min="6406" max="6406" width="2.28515625" style="102" customWidth="1"/>
    <col min="6407" max="6407" width="18.28515625" style="102" customWidth="1"/>
    <col min="6408" max="6408" width="8.7109375" style="102" customWidth="1"/>
    <col min="6409" max="6656" width="8.85546875" style="102"/>
    <col min="6657" max="6657" width="20.7109375" style="102" customWidth="1"/>
    <col min="6658" max="6658" width="8" style="102" bestFit="1" customWidth="1"/>
    <col min="6659" max="6659" width="2.42578125" style="102" customWidth="1"/>
    <col min="6660" max="6660" width="16" style="102" customWidth="1"/>
    <col min="6661" max="6661" width="7.7109375" style="102" bestFit="1" customWidth="1"/>
    <col min="6662" max="6662" width="2.28515625" style="102" customWidth="1"/>
    <col min="6663" max="6663" width="18.28515625" style="102" customWidth="1"/>
    <col min="6664" max="6664" width="8.7109375" style="102" customWidth="1"/>
    <col min="6665" max="6912" width="8.85546875" style="102"/>
    <col min="6913" max="6913" width="20.7109375" style="102" customWidth="1"/>
    <col min="6914" max="6914" width="8" style="102" bestFit="1" customWidth="1"/>
    <col min="6915" max="6915" width="2.42578125" style="102" customWidth="1"/>
    <col min="6916" max="6916" width="16" style="102" customWidth="1"/>
    <col min="6917" max="6917" width="7.7109375" style="102" bestFit="1" customWidth="1"/>
    <col min="6918" max="6918" width="2.28515625" style="102" customWidth="1"/>
    <col min="6919" max="6919" width="18.28515625" style="102" customWidth="1"/>
    <col min="6920" max="6920" width="8.7109375" style="102" customWidth="1"/>
    <col min="6921" max="7168" width="8.85546875" style="102"/>
    <col min="7169" max="7169" width="20.7109375" style="102" customWidth="1"/>
    <col min="7170" max="7170" width="8" style="102" bestFit="1" customWidth="1"/>
    <col min="7171" max="7171" width="2.42578125" style="102" customWidth="1"/>
    <col min="7172" max="7172" width="16" style="102" customWidth="1"/>
    <col min="7173" max="7173" width="7.7109375" style="102" bestFit="1" customWidth="1"/>
    <col min="7174" max="7174" width="2.28515625" style="102" customWidth="1"/>
    <col min="7175" max="7175" width="18.28515625" style="102" customWidth="1"/>
    <col min="7176" max="7176" width="8.7109375" style="102" customWidth="1"/>
    <col min="7177" max="7424" width="8.85546875" style="102"/>
    <col min="7425" max="7425" width="20.7109375" style="102" customWidth="1"/>
    <col min="7426" max="7426" width="8" style="102" bestFit="1" customWidth="1"/>
    <col min="7427" max="7427" width="2.42578125" style="102" customWidth="1"/>
    <col min="7428" max="7428" width="16" style="102" customWidth="1"/>
    <col min="7429" max="7429" width="7.7109375" style="102" bestFit="1" customWidth="1"/>
    <col min="7430" max="7430" width="2.28515625" style="102" customWidth="1"/>
    <col min="7431" max="7431" width="18.28515625" style="102" customWidth="1"/>
    <col min="7432" max="7432" width="8.7109375" style="102" customWidth="1"/>
    <col min="7433" max="7680" width="8.85546875" style="102"/>
    <col min="7681" max="7681" width="20.7109375" style="102" customWidth="1"/>
    <col min="7682" max="7682" width="8" style="102" bestFit="1" customWidth="1"/>
    <col min="7683" max="7683" width="2.42578125" style="102" customWidth="1"/>
    <col min="7684" max="7684" width="16" style="102" customWidth="1"/>
    <col min="7685" max="7685" width="7.7109375" style="102" bestFit="1" customWidth="1"/>
    <col min="7686" max="7686" width="2.28515625" style="102" customWidth="1"/>
    <col min="7687" max="7687" width="18.28515625" style="102" customWidth="1"/>
    <col min="7688" max="7688" width="8.7109375" style="102" customWidth="1"/>
    <col min="7689" max="7936" width="8.85546875" style="102"/>
    <col min="7937" max="7937" width="20.7109375" style="102" customWidth="1"/>
    <col min="7938" max="7938" width="8" style="102" bestFit="1" customWidth="1"/>
    <col min="7939" max="7939" width="2.42578125" style="102" customWidth="1"/>
    <col min="7940" max="7940" width="16" style="102" customWidth="1"/>
    <col min="7941" max="7941" width="7.7109375" style="102" bestFit="1" customWidth="1"/>
    <col min="7942" max="7942" width="2.28515625" style="102" customWidth="1"/>
    <col min="7943" max="7943" width="18.28515625" style="102" customWidth="1"/>
    <col min="7944" max="7944" width="8.7109375" style="102" customWidth="1"/>
    <col min="7945" max="8192" width="8.85546875" style="102"/>
    <col min="8193" max="8193" width="20.7109375" style="102" customWidth="1"/>
    <col min="8194" max="8194" width="8" style="102" bestFit="1" customWidth="1"/>
    <col min="8195" max="8195" width="2.42578125" style="102" customWidth="1"/>
    <col min="8196" max="8196" width="16" style="102" customWidth="1"/>
    <col min="8197" max="8197" width="7.7109375" style="102" bestFit="1" customWidth="1"/>
    <col min="8198" max="8198" width="2.28515625" style="102" customWidth="1"/>
    <col min="8199" max="8199" width="18.28515625" style="102" customWidth="1"/>
    <col min="8200" max="8200" width="8.7109375" style="102" customWidth="1"/>
    <col min="8201" max="8448" width="8.85546875" style="102"/>
    <col min="8449" max="8449" width="20.7109375" style="102" customWidth="1"/>
    <col min="8450" max="8450" width="8" style="102" bestFit="1" customWidth="1"/>
    <col min="8451" max="8451" width="2.42578125" style="102" customWidth="1"/>
    <col min="8452" max="8452" width="16" style="102" customWidth="1"/>
    <col min="8453" max="8453" width="7.7109375" style="102" bestFit="1" customWidth="1"/>
    <col min="8454" max="8454" width="2.28515625" style="102" customWidth="1"/>
    <col min="8455" max="8455" width="18.28515625" style="102" customWidth="1"/>
    <col min="8456" max="8456" width="8.7109375" style="102" customWidth="1"/>
    <col min="8457" max="8704" width="8.85546875" style="102"/>
    <col min="8705" max="8705" width="20.7109375" style="102" customWidth="1"/>
    <col min="8706" max="8706" width="8" style="102" bestFit="1" customWidth="1"/>
    <col min="8707" max="8707" width="2.42578125" style="102" customWidth="1"/>
    <col min="8708" max="8708" width="16" style="102" customWidth="1"/>
    <col min="8709" max="8709" width="7.7109375" style="102" bestFit="1" customWidth="1"/>
    <col min="8710" max="8710" width="2.28515625" style="102" customWidth="1"/>
    <col min="8711" max="8711" width="18.28515625" style="102" customWidth="1"/>
    <col min="8712" max="8712" width="8.7109375" style="102" customWidth="1"/>
    <col min="8713" max="8960" width="8.85546875" style="102"/>
    <col min="8961" max="8961" width="20.7109375" style="102" customWidth="1"/>
    <col min="8962" max="8962" width="8" style="102" bestFit="1" customWidth="1"/>
    <col min="8963" max="8963" width="2.42578125" style="102" customWidth="1"/>
    <col min="8964" max="8964" width="16" style="102" customWidth="1"/>
    <col min="8965" max="8965" width="7.7109375" style="102" bestFit="1" customWidth="1"/>
    <col min="8966" max="8966" width="2.28515625" style="102" customWidth="1"/>
    <col min="8967" max="8967" width="18.28515625" style="102" customWidth="1"/>
    <col min="8968" max="8968" width="8.7109375" style="102" customWidth="1"/>
    <col min="8969" max="9216" width="8.85546875" style="102"/>
    <col min="9217" max="9217" width="20.7109375" style="102" customWidth="1"/>
    <col min="9218" max="9218" width="8" style="102" bestFit="1" customWidth="1"/>
    <col min="9219" max="9219" width="2.42578125" style="102" customWidth="1"/>
    <col min="9220" max="9220" width="16" style="102" customWidth="1"/>
    <col min="9221" max="9221" width="7.7109375" style="102" bestFit="1" customWidth="1"/>
    <col min="9222" max="9222" width="2.28515625" style="102" customWidth="1"/>
    <col min="9223" max="9223" width="18.28515625" style="102" customWidth="1"/>
    <col min="9224" max="9224" width="8.7109375" style="102" customWidth="1"/>
    <col min="9225" max="9472" width="8.85546875" style="102"/>
    <col min="9473" max="9473" width="20.7109375" style="102" customWidth="1"/>
    <col min="9474" max="9474" width="8" style="102" bestFit="1" customWidth="1"/>
    <col min="9475" max="9475" width="2.42578125" style="102" customWidth="1"/>
    <col min="9476" max="9476" width="16" style="102" customWidth="1"/>
    <col min="9477" max="9477" width="7.7109375" style="102" bestFit="1" customWidth="1"/>
    <col min="9478" max="9478" width="2.28515625" style="102" customWidth="1"/>
    <col min="9479" max="9479" width="18.28515625" style="102" customWidth="1"/>
    <col min="9480" max="9480" width="8.7109375" style="102" customWidth="1"/>
    <col min="9481" max="9728" width="8.85546875" style="102"/>
    <col min="9729" max="9729" width="20.7109375" style="102" customWidth="1"/>
    <col min="9730" max="9730" width="8" style="102" bestFit="1" customWidth="1"/>
    <col min="9731" max="9731" width="2.42578125" style="102" customWidth="1"/>
    <col min="9732" max="9732" width="16" style="102" customWidth="1"/>
    <col min="9733" max="9733" width="7.7109375" style="102" bestFit="1" customWidth="1"/>
    <col min="9734" max="9734" width="2.28515625" style="102" customWidth="1"/>
    <col min="9735" max="9735" width="18.28515625" style="102" customWidth="1"/>
    <col min="9736" max="9736" width="8.7109375" style="102" customWidth="1"/>
    <col min="9737" max="9984" width="8.85546875" style="102"/>
    <col min="9985" max="9985" width="20.7109375" style="102" customWidth="1"/>
    <col min="9986" max="9986" width="8" style="102" bestFit="1" customWidth="1"/>
    <col min="9987" max="9987" width="2.42578125" style="102" customWidth="1"/>
    <col min="9988" max="9988" width="16" style="102" customWidth="1"/>
    <col min="9989" max="9989" width="7.7109375" style="102" bestFit="1" customWidth="1"/>
    <col min="9990" max="9990" width="2.28515625" style="102" customWidth="1"/>
    <col min="9991" max="9991" width="18.28515625" style="102" customWidth="1"/>
    <col min="9992" max="9992" width="8.7109375" style="102" customWidth="1"/>
    <col min="9993" max="10240" width="8.85546875" style="102"/>
    <col min="10241" max="10241" width="20.7109375" style="102" customWidth="1"/>
    <col min="10242" max="10242" width="8" style="102" bestFit="1" customWidth="1"/>
    <col min="10243" max="10243" width="2.42578125" style="102" customWidth="1"/>
    <col min="10244" max="10244" width="16" style="102" customWidth="1"/>
    <col min="10245" max="10245" width="7.7109375" style="102" bestFit="1" customWidth="1"/>
    <col min="10246" max="10246" width="2.28515625" style="102" customWidth="1"/>
    <col min="10247" max="10247" width="18.28515625" style="102" customWidth="1"/>
    <col min="10248" max="10248" width="8.7109375" style="102" customWidth="1"/>
    <col min="10249" max="10496" width="8.85546875" style="102"/>
    <col min="10497" max="10497" width="20.7109375" style="102" customWidth="1"/>
    <col min="10498" max="10498" width="8" style="102" bestFit="1" customWidth="1"/>
    <col min="10499" max="10499" width="2.42578125" style="102" customWidth="1"/>
    <col min="10500" max="10500" width="16" style="102" customWidth="1"/>
    <col min="10501" max="10501" width="7.7109375" style="102" bestFit="1" customWidth="1"/>
    <col min="10502" max="10502" width="2.28515625" style="102" customWidth="1"/>
    <col min="10503" max="10503" width="18.28515625" style="102" customWidth="1"/>
    <col min="10504" max="10504" width="8.7109375" style="102" customWidth="1"/>
    <col min="10505" max="10752" width="8.85546875" style="102"/>
    <col min="10753" max="10753" width="20.7109375" style="102" customWidth="1"/>
    <col min="10754" max="10754" width="8" style="102" bestFit="1" customWidth="1"/>
    <col min="10755" max="10755" width="2.42578125" style="102" customWidth="1"/>
    <col min="10756" max="10756" width="16" style="102" customWidth="1"/>
    <col min="10757" max="10757" width="7.7109375" style="102" bestFit="1" customWidth="1"/>
    <col min="10758" max="10758" width="2.28515625" style="102" customWidth="1"/>
    <col min="10759" max="10759" width="18.28515625" style="102" customWidth="1"/>
    <col min="10760" max="10760" width="8.7109375" style="102" customWidth="1"/>
    <col min="10761" max="11008" width="8.85546875" style="102"/>
    <col min="11009" max="11009" width="20.7109375" style="102" customWidth="1"/>
    <col min="11010" max="11010" width="8" style="102" bestFit="1" customWidth="1"/>
    <col min="11011" max="11011" width="2.42578125" style="102" customWidth="1"/>
    <col min="11012" max="11012" width="16" style="102" customWidth="1"/>
    <col min="11013" max="11013" width="7.7109375" style="102" bestFit="1" customWidth="1"/>
    <col min="11014" max="11014" width="2.28515625" style="102" customWidth="1"/>
    <col min="11015" max="11015" width="18.28515625" style="102" customWidth="1"/>
    <col min="11016" max="11016" width="8.7109375" style="102" customWidth="1"/>
    <col min="11017" max="11264" width="8.85546875" style="102"/>
    <col min="11265" max="11265" width="20.7109375" style="102" customWidth="1"/>
    <col min="11266" max="11266" width="8" style="102" bestFit="1" customWidth="1"/>
    <col min="11267" max="11267" width="2.42578125" style="102" customWidth="1"/>
    <col min="11268" max="11268" width="16" style="102" customWidth="1"/>
    <col min="11269" max="11269" width="7.7109375" style="102" bestFit="1" customWidth="1"/>
    <col min="11270" max="11270" width="2.28515625" style="102" customWidth="1"/>
    <col min="11271" max="11271" width="18.28515625" style="102" customWidth="1"/>
    <col min="11272" max="11272" width="8.7109375" style="102" customWidth="1"/>
    <col min="11273" max="11520" width="8.85546875" style="102"/>
    <col min="11521" max="11521" width="20.7109375" style="102" customWidth="1"/>
    <col min="11522" max="11522" width="8" style="102" bestFit="1" customWidth="1"/>
    <col min="11523" max="11523" width="2.42578125" style="102" customWidth="1"/>
    <col min="11524" max="11524" width="16" style="102" customWidth="1"/>
    <col min="11525" max="11525" width="7.7109375" style="102" bestFit="1" customWidth="1"/>
    <col min="11526" max="11526" width="2.28515625" style="102" customWidth="1"/>
    <col min="11527" max="11527" width="18.28515625" style="102" customWidth="1"/>
    <col min="11528" max="11528" width="8.7109375" style="102" customWidth="1"/>
    <col min="11529" max="11776" width="8.85546875" style="102"/>
    <col min="11777" max="11777" width="20.7109375" style="102" customWidth="1"/>
    <col min="11778" max="11778" width="8" style="102" bestFit="1" customWidth="1"/>
    <col min="11779" max="11779" width="2.42578125" style="102" customWidth="1"/>
    <col min="11780" max="11780" width="16" style="102" customWidth="1"/>
    <col min="11781" max="11781" width="7.7109375" style="102" bestFit="1" customWidth="1"/>
    <col min="11782" max="11782" width="2.28515625" style="102" customWidth="1"/>
    <col min="11783" max="11783" width="18.28515625" style="102" customWidth="1"/>
    <col min="11784" max="11784" width="8.7109375" style="102" customWidth="1"/>
    <col min="11785" max="12032" width="8.85546875" style="102"/>
    <col min="12033" max="12033" width="20.7109375" style="102" customWidth="1"/>
    <col min="12034" max="12034" width="8" style="102" bestFit="1" customWidth="1"/>
    <col min="12035" max="12035" width="2.42578125" style="102" customWidth="1"/>
    <col min="12036" max="12036" width="16" style="102" customWidth="1"/>
    <col min="12037" max="12037" width="7.7109375" style="102" bestFit="1" customWidth="1"/>
    <col min="12038" max="12038" width="2.28515625" style="102" customWidth="1"/>
    <col min="12039" max="12039" width="18.28515625" style="102" customWidth="1"/>
    <col min="12040" max="12040" width="8.7109375" style="102" customWidth="1"/>
    <col min="12041" max="12288" width="8.85546875" style="102"/>
    <col min="12289" max="12289" width="20.7109375" style="102" customWidth="1"/>
    <col min="12290" max="12290" width="8" style="102" bestFit="1" customWidth="1"/>
    <col min="12291" max="12291" width="2.42578125" style="102" customWidth="1"/>
    <col min="12292" max="12292" width="16" style="102" customWidth="1"/>
    <col min="12293" max="12293" width="7.7109375" style="102" bestFit="1" customWidth="1"/>
    <col min="12294" max="12294" width="2.28515625" style="102" customWidth="1"/>
    <col min="12295" max="12295" width="18.28515625" style="102" customWidth="1"/>
    <col min="12296" max="12296" width="8.7109375" style="102" customWidth="1"/>
    <col min="12297" max="12544" width="8.85546875" style="102"/>
    <col min="12545" max="12545" width="20.7109375" style="102" customWidth="1"/>
    <col min="12546" max="12546" width="8" style="102" bestFit="1" customWidth="1"/>
    <col min="12547" max="12547" width="2.42578125" style="102" customWidth="1"/>
    <col min="12548" max="12548" width="16" style="102" customWidth="1"/>
    <col min="12549" max="12549" width="7.7109375" style="102" bestFit="1" customWidth="1"/>
    <col min="12550" max="12550" width="2.28515625" style="102" customWidth="1"/>
    <col min="12551" max="12551" width="18.28515625" style="102" customWidth="1"/>
    <col min="12552" max="12552" width="8.7109375" style="102" customWidth="1"/>
    <col min="12553" max="12800" width="8.85546875" style="102"/>
    <col min="12801" max="12801" width="20.7109375" style="102" customWidth="1"/>
    <col min="12802" max="12802" width="8" style="102" bestFit="1" customWidth="1"/>
    <col min="12803" max="12803" width="2.42578125" style="102" customWidth="1"/>
    <col min="12804" max="12804" width="16" style="102" customWidth="1"/>
    <col min="12805" max="12805" width="7.7109375" style="102" bestFit="1" customWidth="1"/>
    <col min="12806" max="12806" width="2.28515625" style="102" customWidth="1"/>
    <col min="12807" max="12807" width="18.28515625" style="102" customWidth="1"/>
    <col min="12808" max="12808" width="8.7109375" style="102" customWidth="1"/>
    <col min="12809" max="13056" width="8.85546875" style="102"/>
    <col min="13057" max="13057" width="20.7109375" style="102" customWidth="1"/>
    <col min="13058" max="13058" width="8" style="102" bestFit="1" customWidth="1"/>
    <col min="13059" max="13059" width="2.42578125" style="102" customWidth="1"/>
    <col min="13060" max="13060" width="16" style="102" customWidth="1"/>
    <col min="13061" max="13061" width="7.7109375" style="102" bestFit="1" customWidth="1"/>
    <col min="13062" max="13062" width="2.28515625" style="102" customWidth="1"/>
    <col min="13063" max="13063" width="18.28515625" style="102" customWidth="1"/>
    <col min="13064" max="13064" width="8.7109375" style="102" customWidth="1"/>
    <col min="13065" max="13312" width="8.85546875" style="102"/>
    <col min="13313" max="13313" width="20.7109375" style="102" customWidth="1"/>
    <col min="13314" max="13314" width="8" style="102" bestFit="1" customWidth="1"/>
    <col min="13315" max="13315" width="2.42578125" style="102" customWidth="1"/>
    <col min="13316" max="13316" width="16" style="102" customWidth="1"/>
    <col min="13317" max="13317" width="7.7109375" style="102" bestFit="1" customWidth="1"/>
    <col min="13318" max="13318" width="2.28515625" style="102" customWidth="1"/>
    <col min="13319" max="13319" width="18.28515625" style="102" customWidth="1"/>
    <col min="13320" max="13320" width="8.7109375" style="102" customWidth="1"/>
    <col min="13321" max="13568" width="8.85546875" style="102"/>
    <col min="13569" max="13569" width="20.7109375" style="102" customWidth="1"/>
    <col min="13570" max="13570" width="8" style="102" bestFit="1" customWidth="1"/>
    <col min="13571" max="13571" width="2.42578125" style="102" customWidth="1"/>
    <col min="13572" max="13572" width="16" style="102" customWidth="1"/>
    <col min="13573" max="13573" width="7.7109375" style="102" bestFit="1" customWidth="1"/>
    <col min="13574" max="13574" width="2.28515625" style="102" customWidth="1"/>
    <col min="13575" max="13575" width="18.28515625" style="102" customWidth="1"/>
    <col min="13576" max="13576" width="8.7109375" style="102" customWidth="1"/>
    <col min="13577" max="13824" width="8.85546875" style="102"/>
    <col min="13825" max="13825" width="20.7109375" style="102" customWidth="1"/>
    <col min="13826" max="13826" width="8" style="102" bestFit="1" customWidth="1"/>
    <col min="13827" max="13827" width="2.42578125" style="102" customWidth="1"/>
    <col min="13828" max="13828" width="16" style="102" customWidth="1"/>
    <col min="13829" max="13829" width="7.7109375" style="102" bestFit="1" customWidth="1"/>
    <col min="13830" max="13830" width="2.28515625" style="102" customWidth="1"/>
    <col min="13831" max="13831" width="18.28515625" style="102" customWidth="1"/>
    <col min="13832" max="13832" width="8.7109375" style="102" customWidth="1"/>
    <col min="13833" max="14080" width="8.85546875" style="102"/>
    <col min="14081" max="14081" width="20.7109375" style="102" customWidth="1"/>
    <col min="14082" max="14082" width="8" style="102" bestFit="1" customWidth="1"/>
    <col min="14083" max="14083" width="2.42578125" style="102" customWidth="1"/>
    <col min="14084" max="14084" width="16" style="102" customWidth="1"/>
    <col min="14085" max="14085" width="7.7109375" style="102" bestFit="1" customWidth="1"/>
    <col min="14086" max="14086" width="2.28515625" style="102" customWidth="1"/>
    <col min="14087" max="14087" width="18.28515625" style="102" customWidth="1"/>
    <col min="14088" max="14088" width="8.7109375" style="102" customWidth="1"/>
    <col min="14089" max="14336" width="8.85546875" style="102"/>
    <col min="14337" max="14337" width="20.7109375" style="102" customWidth="1"/>
    <col min="14338" max="14338" width="8" style="102" bestFit="1" customWidth="1"/>
    <col min="14339" max="14339" width="2.42578125" style="102" customWidth="1"/>
    <col min="14340" max="14340" width="16" style="102" customWidth="1"/>
    <col min="14341" max="14341" width="7.7109375" style="102" bestFit="1" customWidth="1"/>
    <col min="14342" max="14342" width="2.28515625" style="102" customWidth="1"/>
    <col min="14343" max="14343" width="18.28515625" style="102" customWidth="1"/>
    <col min="14344" max="14344" width="8.7109375" style="102" customWidth="1"/>
    <col min="14345" max="14592" width="8.85546875" style="102"/>
    <col min="14593" max="14593" width="20.7109375" style="102" customWidth="1"/>
    <col min="14594" max="14594" width="8" style="102" bestFit="1" customWidth="1"/>
    <col min="14595" max="14595" width="2.42578125" style="102" customWidth="1"/>
    <col min="14596" max="14596" width="16" style="102" customWidth="1"/>
    <col min="14597" max="14597" width="7.7109375" style="102" bestFit="1" customWidth="1"/>
    <col min="14598" max="14598" width="2.28515625" style="102" customWidth="1"/>
    <col min="14599" max="14599" width="18.28515625" style="102" customWidth="1"/>
    <col min="14600" max="14600" width="8.7109375" style="102" customWidth="1"/>
    <col min="14601" max="14848" width="8.85546875" style="102"/>
    <col min="14849" max="14849" width="20.7109375" style="102" customWidth="1"/>
    <col min="14850" max="14850" width="8" style="102" bestFit="1" customWidth="1"/>
    <col min="14851" max="14851" width="2.42578125" style="102" customWidth="1"/>
    <col min="14852" max="14852" width="16" style="102" customWidth="1"/>
    <col min="14853" max="14853" width="7.7109375" style="102" bestFit="1" customWidth="1"/>
    <col min="14854" max="14854" width="2.28515625" style="102" customWidth="1"/>
    <col min="14855" max="14855" width="18.28515625" style="102" customWidth="1"/>
    <col min="14856" max="14856" width="8.7109375" style="102" customWidth="1"/>
    <col min="14857" max="15104" width="8.85546875" style="102"/>
    <col min="15105" max="15105" width="20.7109375" style="102" customWidth="1"/>
    <col min="15106" max="15106" width="8" style="102" bestFit="1" customWidth="1"/>
    <col min="15107" max="15107" width="2.42578125" style="102" customWidth="1"/>
    <col min="15108" max="15108" width="16" style="102" customWidth="1"/>
    <col min="15109" max="15109" width="7.7109375" style="102" bestFit="1" customWidth="1"/>
    <col min="15110" max="15110" width="2.28515625" style="102" customWidth="1"/>
    <col min="15111" max="15111" width="18.28515625" style="102" customWidth="1"/>
    <col min="15112" max="15112" width="8.7109375" style="102" customWidth="1"/>
    <col min="15113" max="15360" width="8.85546875" style="102"/>
    <col min="15361" max="15361" width="20.7109375" style="102" customWidth="1"/>
    <col min="15362" max="15362" width="8" style="102" bestFit="1" customWidth="1"/>
    <col min="15363" max="15363" width="2.42578125" style="102" customWidth="1"/>
    <col min="15364" max="15364" width="16" style="102" customWidth="1"/>
    <col min="15365" max="15365" width="7.7109375" style="102" bestFit="1" customWidth="1"/>
    <col min="15366" max="15366" width="2.28515625" style="102" customWidth="1"/>
    <col min="15367" max="15367" width="18.28515625" style="102" customWidth="1"/>
    <col min="15368" max="15368" width="8.7109375" style="102" customWidth="1"/>
    <col min="15369" max="15616" width="8.85546875" style="102"/>
    <col min="15617" max="15617" width="20.7109375" style="102" customWidth="1"/>
    <col min="15618" max="15618" width="8" style="102" bestFit="1" customWidth="1"/>
    <col min="15619" max="15619" width="2.42578125" style="102" customWidth="1"/>
    <col min="15620" max="15620" width="16" style="102" customWidth="1"/>
    <col min="15621" max="15621" width="7.7109375" style="102" bestFit="1" customWidth="1"/>
    <col min="15622" max="15622" width="2.28515625" style="102" customWidth="1"/>
    <col min="15623" max="15623" width="18.28515625" style="102" customWidth="1"/>
    <col min="15624" max="15624" width="8.7109375" style="102" customWidth="1"/>
    <col min="15625" max="15872" width="8.85546875" style="102"/>
    <col min="15873" max="15873" width="20.7109375" style="102" customWidth="1"/>
    <col min="15874" max="15874" width="8" style="102" bestFit="1" customWidth="1"/>
    <col min="15875" max="15875" width="2.42578125" style="102" customWidth="1"/>
    <col min="15876" max="15876" width="16" style="102" customWidth="1"/>
    <col min="15877" max="15877" width="7.7109375" style="102" bestFit="1" customWidth="1"/>
    <col min="15878" max="15878" width="2.28515625" style="102" customWidth="1"/>
    <col min="15879" max="15879" width="18.28515625" style="102" customWidth="1"/>
    <col min="15880" max="15880" width="8.7109375" style="102" customWidth="1"/>
    <col min="15881" max="16128" width="8.85546875" style="102"/>
    <col min="16129" max="16129" width="20.7109375" style="102" customWidth="1"/>
    <col min="16130" max="16130" width="8" style="102" bestFit="1" customWidth="1"/>
    <col min="16131" max="16131" width="2.42578125" style="102" customWidth="1"/>
    <col min="16132" max="16132" width="16" style="102" customWidth="1"/>
    <col min="16133" max="16133" width="7.7109375" style="102" bestFit="1" customWidth="1"/>
    <col min="16134" max="16134" width="2.28515625" style="102" customWidth="1"/>
    <col min="16135" max="16135" width="18.28515625" style="102" customWidth="1"/>
    <col min="16136" max="16136" width="8.7109375" style="102" customWidth="1"/>
    <col min="16137" max="16384" width="8.85546875" style="102"/>
  </cols>
  <sheetData>
    <row r="1" spans="1:8" ht="15" customHeight="1">
      <c r="A1" s="1508" t="s">
        <v>654</v>
      </c>
      <c r="B1" s="1509"/>
      <c r="C1" s="1509"/>
      <c r="D1" s="1509"/>
      <c r="E1" s="1509"/>
      <c r="F1" s="1509"/>
      <c r="G1" s="1509"/>
      <c r="H1" s="1510"/>
    </row>
    <row r="2" spans="1:8" s="103" customFormat="1" ht="15" customHeight="1">
      <c r="A2" s="1533" t="s">
        <v>655</v>
      </c>
      <c r="B2" s="1541"/>
      <c r="C2" s="1541"/>
      <c r="D2" s="1541"/>
      <c r="E2" s="1541"/>
      <c r="F2" s="1541"/>
      <c r="G2" s="1541"/>
      <c r="H2" s="1535"/>
    </row>
    <row r="3" spans="1:8" ht="13.15" customHeight="1">
      <c r="A3" s="1536" t="s">
        <v>965</v>
      </c>
      <c r="B3" s="1542"/>
      <c r="C3" s="1542"/>
      <c r="D3" s="1542"/>
      <c r="E3" s="1542"/>
      <c r="F3" s="1542"/>
      <c r="G3" s="1542"/>
      <c r="H3" s="1538"/>
    </row>
    <row r="4" spans="1:8" ht="19.899999999999999" customHeight="1">
      <c r="A4" s="503" t="s">
        <v>156</v>
      </c>
      <c r="B4" s="504">
        <v>2023</v>
      </c>
      <c r="C4" s="451"/>
      <c r="D4" s="505" t="s">
        <v>156</v>
      </c>
      <c r="E4" s="504">
        <v>2023</v>
      </c>
      <c r="F4" s="451"/>
      <c r="G4" s="505" t="s">
        <v>156</v>
      </c>
      <c r="H4" s="506">
        <v>2023</v>
      </c>
    </row>
    <row r="5" spans="1:8" s="103" customFormat="1" ht="19.899999999999999" customHeight="1">
      <c r="A5" s="507" t="s">
        <v>149</v>
      </c>
      <c r="B5" s="1033">
        <f>SUM(B7:B23)+SUM(E5:E23)+SUM(H5:H23)</f>
        <v>176214</v>
      </c>
      <c r="C5" s="1034"/>
      <c r="D5" s="1035" t="s">
        <v>200</v>
      </c>
      <c r="E5" s="1036">
        <v>1158</v>
      </c>
      <c r="F5" s="1037"/>
      <c r="G5" s="1035" t="s">
        <v>181</v>
      </c>
      <c r="H5" s="515">
        <v>851</v>
      </c>
    </row>
    <row r="6" spans="1:8" ht="19.899999999999999" customHeight="1">
      <c r="A6" s="514"/>
      <c r="B6" s="1038"/>
      <c r="C6" s="1038"/>
      <c r="D6" s="1035" t="s">
        <v>202</v>
      </c>
      <c r="E6" s="1036">
        <v>963</v>
      </c>
      <c r="F6" s="1037"/>
      <c r="G6" s="1035" t="s">
        <v>183</v>
      </c>
      <c r="H6" s="515">
        <v>1947</v>
      </c>
    </row>
    <row r="7" spans="1:8" ht="19.899999999999999" customHeight="1">
      <c r="A7" s="514" t="s">
        <v>166</v>
      </c>
      <c r="B7" s="1036">
        <v>1095</v>
      </c>
      <c r="C7" s="1037"/>
      <c r="D7" s="1035" t="s">
        <v>204</v>
      </c>
      <c r="E7" s="1036">
        <v>411</v>
      </c>
      <c r="F7" s="1037"/>
      <c r="G7" s="1035" t="s">
        <v>185</v>
      </c>
      <c r="H7" s="515">
        <v>4780</v>
      </c>
    </row>
    <row r="8" spans="1:8" ht="19.899999999999999" customHeight="1">
      <c r="A8" s="514" t="s">
        <v>168</v>
      </c>
      <c r="B8" s="1036">
        <v>110</v>
      </c>
      <c r="C8" s="1037"/>
      <c r="D8" s="1035" t="s">
        <v>206</v>
      </c>
      <c r="E8" s="1036">
        <v>3290</v>
      </c>
      <c r="F8" s="1037"/>
      <c r="G8" s="1035" t="s">
        <v>187</v>
      </c>
      <c r="H8" s="515">
        <v>513</v>
      </c>
    </row>
    <row r="9" spans="1:8" ht="19.899999999999999" customHeight="1">
      <c r="A9" s="514" t="s">
        <v>170</v>
      </c>
      <c r="B9" s="1036">
        <v>3486</v>
      </c>
      <c r="C9" s="1037"/>
      <c r="D9" s="1035" t="s">
        <v>208</v>
      </c>
      <c r="E9" s="1036">
        <v>4148</v>
      </c>
      <c r="F9" s="1037"/>
      <c r="G9" s="1035" t="s">
        <v>189</v>
      </c>
      <c r="H9" s="515">
        <v>1791</v>
      </c>
    </row>
    <row r="10" spans="1:8" ht="19.899999999999999" customHeight="1">
      <c r="A10" s="514" t="s">
        <v>172</v>
      </c>
      <c r="B10" s="1036">
        <v>703</v>
      </c>
      <c r="C10" s="1037"/>
      <c r="D10" s="1035" t="s">
        <v>210</v>
      </c>
      <c r="E10" s="1036">
        <v>3649</v>
      </c>
      <c r="F10" s="1037"/>
      <c r="G10" s="1035" t="s">
        <v>191</v>
      </c>
      <c r="H10" s="515">
        <v>262</v>
      </c>
    </row>
    <row r="11" spans="1:8" ht="19.899999999999999" customHeight="1">
      <c r="A11" s="514" t="s">
        <v>174</v>
      </c>
      <c r="B11" s="1036">
        <v>33494</v>
      </c>
      <c r="C11" s="1037"/>
      <c r="D11" s="1035" t="s">
        <v>212</v>
      </c>
      <c r="E11" s="1036">
        <v>2868</v>
      </c>
      <c r="F11" s="1037"/>
      <c r="G11" s="1035" t="s">
        <v>193</v>
      </c>
      <c r="H11" s="515">
        <v>2915</v>
      </c>
    </row>
    <row r="12" spans="1:8" ht="19.899999999999999" customHeight="1">
      <c r="A12" s="514" t="s">
        <v>176</v>
      </c>
      <c r="B12" s="1036">
        <v>4202</v>
      </c>
      <c r="C12" s="1037"/>
      <c r="D12" s="1035" t="s">
        <v>214</v>
      </c>
      <c r="E12" s="1036">
        <v>410</v>
      </c>
      <c r="F12" s="1037"/>
      <c r="G12" s="1035" t="s">
        <v>195</v>
      </c>
      <c r="H12" s="515">
        <v>13748</v>
      </c>
    </row>
    <row r="13" spans="1:8" ht="19.899999999999999" customHeight="1">
      <c r="A13" s="514" t="s">
        <v>178</v>
      </c>
      <c r="B13" s="1036">
        <v>2027</v>
      </c>
      <c r="C13" s="1037"/>
      <c r="D13" s="1035" t="s">
        <v>216</v>
      </c>
      <c r="E13" s="1036">
        <v>2200</v>
      </c>
      <c r="F13" s="1037"/>
      <c r="G13" s="1035" t="s">
        <v>197</v>
      </c>
      <c r="H13" s="515">
        <v>2383</v>
      </c>
    </row>
    <row r="14" spans="1:8" ht="19.899999999999999" customHeight="1">
      <c r="A14" s="514" t="s">
        <v>180</v>
      </c>
      <c r="B14" s="1036">
        <v>2031</v>
      </c>
      <c r="C14" s="1037"/>
      <c r="D14" s="1035" t="s">
        <v>218</v>
      </c>
      <c r="E14" s="1036">
        <v>441</v>
      </c>
      <c r="F14" s="1037"/>
      <c r="G14" s="1035" t="s">
        <v>199</v>
      </c>
      <c r="H14" s="515">
        <v>267</v>
      </c>
    </row>
    <row r="15" spans="1:8" ht="19.899999999999999" customHeight="1">
      <c r="A15" s="514" t="s">
        <v>182</v>
      </c>
      <c r="B15" s="1036">
        <v>1365</v>
      </c>
      <c r="C15" s="1037"/>
      <c r="D15" s="1035" t="s">
        <v>164</v>
      </c>
      <c r="E15" s="1036">
        <v>614</v>
      </c>
      <c r="F15" s="1037"/>
      <c r="G15" s="1035" t="s">
        <v>201</v>
      </c>
      <c r="H15" s="515">
        <v>3812</v>
      </c>
    </row>
    <row r="16" spans="1:8" ht="19.899999999999999" customHeight="1">
      <c r="A16" s="514" t="s">
        <v>184</v>
      </c>
      <c r="B16" s="1036">
        <v>15288</v>
      </c>
      <c r="C16" s="1037"/>
      <c r="D16" s="1035" t="s">
        <v>165</v>
      </c>
      <c r="E16" s="1036">
        <v>2862</v>
      </c>
      <c r="F16" s="1037"/>
      <c r="G16" s="1035" t="s">
        <v>203</v>
      </c>
      <c r="H16" s="515">
        <v>3516</v>
      </c>
    </row>
    <row r="17" spans="1:8" ht="19.899999999999999" customHeight="1">
      <c r="A17" s="514" t="s">
        <v>186</v>
      </c>
      <c r="B17" s="1036">
        <v>6356</v>
      </c>
      <c r="C17" s="1037"/>
      <c r="D17" s="1035" t="s">
        <v>167</v>
      </c>
      <c r="E17" s="1036">
        <v>589</v>
      </c>
      <c r="F17" s="1037"/>
      <c r="G17" s="1035" t="s">
        <v>205</v>
      </c>
      <c r="H17" s="515">
        <v>229</v>
      </c>
    </row>
    <row r="18" spans="1:8" ht="19.899999999999999" customHeight="1">
      <c r="A18" s="514" t="s">
        <v>188</v>
      </c>
      <c r="B18" s="1036">
        <v>495</v>
      </c>
      <c r="C18" s="1037"/>
      <c r="D18" s="1035" t="s">
        <v>169</v>
      </c>
      <c r="E18" s="1036">
        <v>5922</v>
      </c>
      <c r="F18" s="1037"/>
      <c r="G18" s="1035" t="s">
        <v>207</v>
      </c>
      <c r="H18" s="515">
        <v>1946</v>
      </c>
    </row>
    <row r="19" spans="1:8" ht="19.899999999999999" customHeight="1">
      <c r="A19" s="514" t="s">
        <v>190</v>
      </c>
      <c r="B19" s="1036">
        <v>680</v>
      </c>
      <c r="C19" s="1037"/>
      <c r="D19" s="1035" t="s">
        <v>171</v>
      </c>
      <c r="E19" s="1036">
        <v>523</v>
      </c>
      <c r="F19" s="1037"/>
      <c r="G19" s="1035" t="s">
        <v>209</v>
      </c>
      <c r="H19" s="515">
        <v>1003</v>
      </c>
    </row>
    <row r="20" spans="1:8" ht="19.899999999999999" customHeight="1">
      <c r="A20" s="514" t="s">
        <v>192</v>
      </c>
      <c r="B20" s="1036">
        <v>6305</v>
      </c>
      <c r="C20" s="1037"/>
      <c r="D20" s="1035" t="s">
        <v>173</v>
      </c>
      <c r="E20" s="1036">
        <v>15480</v>
      </c>
      <c r="F20" s="1037"/>
      <c r="G20" s="1035" t="s">
        <v>211</v>
      </c>
      <c r="H20" s="515">
        <v>451</v>
      </c>
    </row>
    <row r="21" spans="1:8" ht="19.899999999999999" customHeight="1">
      <c r="A21" s="514" t="s">
        <v>194</v>
      </c>
      <c r="B21" s="1036">
        <v>1898</v>
      </c>
      <c r="C21" s="1037"/>
      <c r="D21" s="1035" t="s">
        <v>175</v>
      </c>
      <c r="E21" s="1036">
        <v>4382</v>
      </c>
      <c r="F21" s="1037"/>
      <c r="G21" s="1035" t="s">
        <v>656</v>
      </c>
      <c r="H21" s="515">
        <v>26</v>
      </c>
    </row>
    <row r="22" spans="1:8" ht="19.899999999999999" customHeight="1">
      <c r="A22" s="514" t="s">
        <v>196</v>
      </c>
      <c r="B22" s="1036">
        <v>880</v>
      </c>
      <c r="C22" s="1037"/>
      <c r="D22" s="1035" t="s">
        <v>177</v>
      </c>
      <c r="E22" s="1036">
        <v>173</v>
      </c>
      <c r="F22" s="1037"/>
      <c r="G22" s="1035" t="s">
        <v>657</v>
      </c>
      <c r="H22" s="515">
        <v>13</v>
      </c>
    </row>
    <row r="23" spans="1:8" ht="19.899999999999999" customHeight="1" thickBot="1">
      <c r="A23" s="514" t="s">
        <v>198</v>
      </c>
      <c r="B23" s="1036">
        <v>768</v>
      </c>
      <c r="C23" s="1037"/>
      <c r="D23" s="1035" t="s">
        <v>179</v>
      </c>
      <c r="E23" s="1036">
        <v>4275</v>
      </c>
      <c r="F23" s="1037"/>
      <c r="G23" s="1035" t="s">
        <v>658</v>
      </c>
      <c r="H23" s="515">
        <v>220</v>
      </c>
    </row>
    <row r="24" spans="1:8" s="104" customFormat="1" ht="28.9" customHeight="1">
      <c r="A24" s="1543" t="s">
        <v>659</v>
      </c>
      <c r="B24" s="1544"/>
      <c r="C24" s="1544"/>
      <c r="D24" s="1544"/>
      <c r="E24" s="1544"/>
      <c r="F24" s="1544"/>
      <c r="G24" s="1544"/>
      <c r="H24" s="1545"/>
    </row>
    <row r="25" spans="1:8" ht="19.899999999999999" customHeight="1">
      <c r="A25" s="1546" t="s">
        <v>660</v>
      </c>
      <c r="B25" s="1547"/>
      <c r="C25" s="1547"/>
      <c r="D25" s="1547"/>
      <c r="E25" s="1547"/>
      <c r="F25" s="1547"/>
      <c r="G25" s="1547"/>
      <c r="H25" s="1039"/>
    </row>
    <row r="26" spans="1:8" ht="19.899999999999999" customHeight="1" thickBot="1">
      <c r="A26" s="1539" t="s">
        <v>661</v>
      </c>
      <c r="B26" s="1540"/>
      <c r="C26" s="1540"/>
      <c r="D26" s="1540"/>
      <c r="E26" s="1540"/>
      <c r="F26" s="1540"/>
      <c r="G26" s="1540"/>
      <c r="H26" s="524"/>
    </row>
    <row r="27" spans="1:8">
      <c r="A27" s="477"/>
      <c r="B27" s="525"/>
      <c r="C27" s="525"/>
      <c r="D27" s="90"/>
      <c r="E27" s="90"/>
      <c r="F27" s="90"/>
      <c r="G27" s="90"/>
      <c r="H27" s="90"/>
    </row>
    <row r="28" spans="1:8" ht="15">
      <c r="A28" s="1294" t="s">
        <v>1071</v>
      </c>
      <c r="B28" s="525"/>
      <c r="C28" s="525"/>
      <c r="D28" s="90"/>
      <c r="E28" s="90"/>
      <c r="F28" s="90"/>
      <c r="G28" s="90"/>
      <c r="H28" s="90"/>
    </row>
    <row r="29" spans="1:8">
      <c r="A29" s="477"/>
      <c r="B29" s="525"/>
      <c r="C29" s="525"/>
      <c r="D29" s="90"/>
      <c r="E29" s="90"/>
      <c r="F29" s="90"/>
      <c r="G29" s="90"/>
      <c r="H29" s="90"/>
    </row>
    <row r="30" spans="1:8">
      <c r="A30" s="477"/>
      <c r="B30" s="525"/>
      <c r="C30" s="525"/>
      <c r="D30" s="90"/>
      <c r="E30" s="90"/>
      <c r="F30" s="90"/>
      <c r="G30" s="90"/>
      <c r="H30" s="90"/>
    </row>
    <row r="31" spans="1:8">
      <c r="A31" s="476"/>
      <c r="B31" s="526"/>
      <c r="C31" s="526"/>
    </row>
    <row r="32" spans="1:8">
      <c r="A32" s="476"/>
      <c r="B32" s="526"/>
      <c r="C32" s="526"/>
    </row>
    <row r="33" spans="1:3">
      <c r="A33" s="476"/>
      <c r="B33" s="526"/>
      <c r="C33" s="526"/>
    </row>
    <row r="34" spans="1:3">
      <c r="A34" s="476"/>
      <c r="B34" s="526"/>
      <c r="C34" s="526"/>
    </row>
    <row r="35" spans="1:3">
      <c r="A35" s="476"/>
      <c r="B35" s="526"/>
      <c r="C35" s="526"/>
    </row>
    <row r="36" spans="1:3">
      <c r="A36" s="476"/>
      <c r="B36" s="526"/>
      <c r="C36" s="526"/>
    </row>
    <row r="37" spans="1:3">
      <c r="A37" s="476"/>
      <c r="B37" s="526"/>
      <c r="C37" s="526"/>
    </row>
    <row r="38" spans="1:3">
      <c r="A38" s="476"/>
      <c r="B38" s="526"/>
      <c r="C38" s="526"/>
    </row>
    <row r="39" spans="1:3">
      <c r="A39" s="476"/>
      <c r="B39" s="526"/>
      <c r="C39" s="526"/>
    </row>
    <row r="40" spans="1:3">
      <c r="A40" s="476"/>
      <c r="B40" s="526"/>
      <c r="C40" s="526"/>
    </row>
    <row r="41" spans="1:3">
      <c r="A41" s="476"/>
      <c r="B41" s="526"/>
      <c r="C41" s="526"/>
    </row>
    <row r="42" spans="1:3">
      <c r="A42" s="476"/>
      <c r="B42" s="526"/>
      <c r="C42" s="526"/>
    </row>
    <row r="43" spans="1:3">
      <c r="A43" s="476"/>
      <c r="B43" s="526"/>
      <c r="C43" s="526"/>
    </row>
    <row r="44" spans="1:3">
      <c r="A44" s="476"/>
      <c r="B44" s="526"/>
      <c r="C44" s="526"/>
    </row>
    <row r="45" spans="1:3">
      <c r="A45" s="476"/>
      <c r="B45" s="526"/>
      <c r="C45" s="526"/>
    </row>
    <row r="46" spans="1:3">
      <c r="A46" s="476"/>
      <c r="B46" s="526"/>
      <c r="C46" s="526"/>
    </row>
    <row r="47" spans="1:3">
      <c r="A47" s="476"/>
      <c r="B47" s="526"/>
      <c r="C47" s="526"/>
    </row>
    <row r="48" spans="1:3">
      <c r="A48" s="476"/>
      <c r="B48" s="526"/>
      <c r="C48" s="526"/>
    </row>
    <row r="49" spans="1:3">
      <c r="A49" s="476"/>
      <c r="B49" s="526"/>
      <c r="C49" s="526"/>
    </row>
    <row r="50" spans="1:3">
      <c r="A50" s="476"/>
      <c r="B50" s="526"/>
      <c r="C50" s="526"/>
    </row>
    <row r="51" spans="1:3">
      <c r="A51" s="476"/>
      <c r="B51" s="526"/>
      <c r="C51" s="526"/>
    </row>
    <row r="52" spans="1:3">
      <c r="A52" s="476"/>
      <c r="B52" s="526"/>
      <c r="C52" s="526"/>
    </row>
    <row r="53" spans="1:3">
      <c r="A53" s="476"/>
      <c r="B53" s="526"/>
      <c r="C53" s="526"/>
    </row>
    <row r="54" spans="1:3">
      <c r="A54" s="476"/>
      <c r="B54" s="526"/>
      <c r="C54" s="526"/>
    </row>
    <row r="55" spans="1:3">
      <c r="A55" s="476"/>
      <c r="B55" s="526"/>
      <c r="C55" s="526"/>
    </row>
    <row r="56" spans="1:3">
      <c r="A56" s="476"/>
      <c r="B56" s="526"/>
      <c r="C56" s="526"/>
    </row>
    <row r="57" spans="1:3">
      <c r="A57" s="476"/>
      <c r="B57" s="526"/>
      <c r="C57" s="526"/>
    </row>
    <row r="58" spans="1:3">
      <c r="A58" s="476"/>
      <c r="B58" s="526"/>
      <c r="C58" s="526"/>
    </row>
    <row r="59" spans="1:3">
      <c r="A59" s="476"/>
      <c r="B59" s="526"/>
      <c r="C59" s="526"/>
    </row>
    <row r="60" spans="1:3">
      <c r="A60" s="476"/>
      <c r="B60" s="526"/>
      <c r="C60" s="526"/>
    </row>
    <row r="61" spans="1:3">
      <c r="A61" s="476"/>
      <c r="B61" s="526"/>
      <c r="C61" s="526"/>
    </row>
    <row r="62" spans="1:3">
      <c r="A62" s="476"/>
      <c r="B62" s="526"/>
      <c r="C62" s="526"/>
    </row>
    <row r="63" spans="1:3">
      <c r="A63" s="476"/>
      <c r="B63" s="526"/>
      <c r="C63" s="526"/>
    </row>
    <row r="64" spans="1:3">
      <c r="A64" s="476"/>
      <c r="B64" s="526"/>
      <c r="C64" s="526"/>
    </row>
    <row r="65" spans="1:3">
      <c r="A65" s="476"/>
      <c r="B65" s="526"/>
      <c r="C65" s="526"/>
    </row>
    <row r="66" spans="1:3">
      <c r="A66" s="476"/>
      <c r="B66" s="526"/>
      <c r="C66" s="526"/>
    </row>
    <row r="67" spans="1:3">
      <c r="A67" s="476"/>
      <c r="B67" s="526"/>
      <c r="C67" s="526"/>
    </row>
    <row r="68" spans="1:3">
      <c r="A68" s="476"/>
      <c r="B68" s="526"/>
      <c r="C68" s="526"/>
    </row>
    <row r="69" spans="1:3">
      <c r="A69" s="476"/>
      <c r="B69" s="526"/>
      <c r="C69" s="526"/>
    </row>
    <row r="70" spans="1:3">
      <c r="A70" s="476"/>
      <c r="B70" s="526"/>
      <c r="C70" s="526"/>
    </row>
    <row r="71" spans="1:3">
      <c r="A71" s="476"/>
      <c r="B71" s="526"/>
      <c r="C71" s="526"/>
    </row>
    <row r="72" spans="1:3">
      <c r="A72" s="476"/>
      <c r="B72" s="526"/>
      <c r="C72" s="526"/>
    </row>
    <row r="73" spans="1:3">
      <c r="A73" s="476"/>
      <c r="B73" s="526"/>
      <c r="C73" s="526"/>
    </row>
    <row r="74" spans="1:3">
      <c r="A74" s="476"/>
      <c r="B74" s="526"/>
      <c r="C74" s="526"/>
    </row>
    <row r="75" spans="1:3">
      <c r="A75" s="476"/>
      <c r="B75" s="526"/>
      <c r="C75" s="526"/>
    </row>
    <row r="76" spans="1:3">
      <c r="A76" s="476"/>
      <c r="B76" s="526"/>
      <c r="C76" s="526"/>
    </row>
    <row r="77" spans="1:3">
      <c r="A77" s="476"/>
      <c r="B77" s="526"/>
      <c r="C77" s="526"/>
    </row>
    <row r="78" spans="1:3">
      <c r="A78" s="476"/>
      <c r="B78" s="526"/>
      <c r="C78" s="526"/>
    </row>
    <row r="79" spans="1:3">
      <c r="A79" s="476"/>
      <c r="B79" s="526"/>
      <c r="C79" s="526"/>
    </row>
    <row r="80" spans="1:3">
      <c r="A80" s="476"/>
      <c r="B80" s="526"/>
      <c r="C80" s="526"/>
    </row>
    <row r="81" spans="1:3">
      <c r="A81" s="476"/>
      <c r="B81" s="526"/>
      <c r="C81" s="526"/>
    </row>
    <row r="82" spans="1:3">
      <c r="A82" s="476"/>
      <c r="B82" s="526"/>
      <c r="C82" s="526"/>
    </row>
    <row r="83" spans="1:3">
      <c r="A83" s="476"/>
      <c r="B83" s="526"/>
      <c r="C83" s="526"/>
    </row>
    <row r="84" spans="1:3">
      <c r="A84" s="476"/>
      <c r="B84" s="526"/>
      <c r="C84" s="526"/>
    </row>
    <row r="85" spans="1:3">
      <c r="A85" s="476"/>
      <c r="B85" s="526"/>
      <c r="C85" s="526"/>
    </row>
    <row r="86" spans="1:3">
      <c r="A86" s="476"/>
      <c r="B86" s="526"/>
      <c r="C86" s="526"/>
    </row>
    <row r="87" spans="1:3">
      <c r="A87" s="476"/>
      <c r="B87" s="526"/>
      <c r="C87" s="526"/>
    </row>
    <row r="88" spans="1:3">
      <c r="A88" s="476"/>
      <c r="B88" s="526"/>
      <c r="C88" s="526"/>
    </row>
    <row r="89" spans="1:3">
      <c r="A89" s="476"/>
      <c r="B89" s="526"/>
      <c r="C89" s="526"/>
    </row>
    <row r="90" spans="1:3">
      <c r="A90" s="476"/>
      <c r="B90" s="526"/>
      <c r="C90" s="526"/>
    </row>
    <row r="91" spans="1:3">
      <c r="A91" s="476"/>
      <c r="B91" s="526"/>
      <c r="C91" s="526"/>
    </row>
    <row r="92" spans="1:3">
      <c r="A92" s="476"/>
      <c r="B92" s="526"/>
      <c r="C92" s="526"/>
    </row>
    <row r="93" spans="1:3">
      <c r="A93" s="476"/>
      <c r="B93" s="526"/>
      <c r="C93" s="526"/>
    </row>
    <row r="94" spans="1:3">
      <c r="A94" s="476"/>
      <c r="B94" s="526"/>
      <c r="C94" s="526"/>
    </row>
    <row r="95" spans="1:3">
      <c r="A95" s="476"/>
      <c r="B95" s="526"/>
      <c r="C95" s="526"/>
    </row>
    <row r="96" spans="1:3">
      <c r="A96" s="476"/>
      <c r="B96" s="526"/>
      <c r="C96" s="526"/>
    </row>
    <row r="97" spans="1:3">
      <c r="A97" s="476"/>
      <c r="B97" s="526"/>
      <c r="C97" s="526"/>
    </row>
    <row r="98" spans="1:3">
      <c r="A98" s="476"/>
      <c r="B98" s="526"/>
      <c r="C98" s="526"/>
    </row>
    <row r="99" spans="1:3">
      <c r="A99" s="476"/>
      <c r="B99" s="526"/>
      <c r="C99" s="526"/>
    </row>
    <row r="100" spans="1:3">
      <c r="A100" s="476"/>
      <c r="B100" s="526"/>
      <c r="C100" s="526"/>
    </row>
    <row r="101" spans="1:3">
      <c r="A101" s="476"/>
      <c r="B101" s="526"/>
      <c r="C101" s="526"/>
    </row>
    <row r="102" spans="1:3">
      <c r="A102" s="476"/>
      <c r="B102" s="526"/>
      <c r="C102" s="526"/>
    </row>
    <row r="103" spans="1:3">
      <c r="A103" s="476"/>
      <c r="B103" s="526"/>
      <c r="C103" s="526"/>
    </row>
    <row r="104" spans="1:3">
      <c r="A104" s="476"/>
      <c r="B104" s="526"/>
      <c r="C104" s="526"/>
    </row>
    <row r="105" spans="1:3">
      <c r="A105" s="476"/>
      <c r="B105" s="526"/>
      <c r="C105" s="526"/>
    </row>
    <row r="106" spans="1:3">
      <c r="A106" s="476"/>
      <c r="B106" s="526"/>
      <c r="C106" s="526"/>
    </row>
    <row r="107" spans="1:3">
      <c r="A107" s="476"/>
      <c r="B107" s="526"/>
      <c r="C107" s="526"/>
    </row>
    <row r="108" spans="1:3">
      <c r="A108" s="476"/>
      <c r="B108" s="526"/>
      <c r="C108" s="526"/>
    </row>
    <row r="109" spans="1:3">
      <c r="A109" s="476"/>
      <c r="B109" s="526"/>
      <c r="C109" s="526"/>
    </row>
    <row r="110" spans="1:3">
      <c r="A110" s="476"/>
      <c r="B110" s="526"/>
      <c r="C110" s="526"/>
    </row>
    <row r="111" spans="1:3">
      <c r="A111" s="476"/>
      <c r="B111" s="526"/>
      <c r="C111" s="526"/>
    </row>
    <row r="112" spans="1:3">
      <c r="A112" s="476"/>
      <c r="B112" s="526"/>
      <c r="C112" s="526"/>
    </row>
    <row r="113" spans="1:3">
      <c r="A113" s="476"/>
      <c r="B113" s="526"/>
      <c r="C113" s="526"/>
    </row>
    <row r="114" spans="1:3">
      <c r="A114" s="476"/>
      <c r="B114" s="526"/>
      <c r="C114" s="526"/>
    </row>
    <row r="115" spans="1:3">
      <c r="A115" s="476"/>
      <c r="B115" s="526"/>
      <c r="C115" s="526"/>
    </row>
    <row r="116" spans="1:3">
      <c r="A116" s="476"/>
      <c r="B116" s="526"/>
      <c r="C116" s="526"/>
    </row>
    <row r="117" spans="1:3">
      <c r="A117" s="476"/>
      <c r="B117" s="526"/>
      <c r="C117" s="526"/>
    </row>
    <row r="118" spans="1:3">
      <c r="A118" s="476"/>
      <c r="B118" s="526"/>
      <c r="C118" s="526"/>
    </row>
    <row r="119" spans="1:3">
      <c r="A119" s="476"/>
      <c r="B119" s="526"/>
      <c r="C119" s="526"/>
    </row>
    <row r="120" spans="1:3">
      <c r="A120" s="476"/>
      <c r="B120" s="526"/>
      <c r="C120" s="526"/>
    </row>
    <row r="121" spans="1:3">
      <c r="A121" s="476"/>
      <c r="B121" s="526"/>
      <c r="C121" s="526"/>
    </row>
    <row r="122" spans="1:3">
      <c r="A122" s="476"/>
      <c r="B122" s="526"/>
      <c r="C122" s="526"/>
    </row>
    <row r="123" spans="1:3">
      <c r="A123" s="476"/>
    </row>
    <row r="124" spans="1:3">
      <c r="A124" s="476"/>
    </row>
    <row r="125" spans="1:3">
      <c r="A125" s="476"/>
    </row>
    <row r="126" spans="1:3">
      <c r="A126" s="476"/>
    </row>
    <row r="127" spans="1:3">
      <c r="A127" s="476"/>
    </row>
    <row r="128" spans="1:3">
      <c r="A128" s="476"/>
    </row>
    <row r="129" spans="1:1">
      <c r="A129" s="476"/>
    </row>
    <row r="130" spans="1:1">
      <c r="A130" s="476"/>
    </row>
    <row r="131" spans="1:1">
      <c r="A131" s="476"/>
    </row>
    <row r="132" spans="1:1">
      <c r="A132" s="476"/>
    </row>
    <row r="133" spans="1:1">
      <c r="A133" s="476"/>
    </row>
    <row r="134" spans="1:1">
      <c r="A134" s="476"/>
    </row>
    <row r="135" spans="1:1">
      <c r="A135" s="476"/>
    </row>
    <row r="136" spans="1:1">
      <c r="A136" s="476"/>
    </row>
    <row r="137" spans="1:1">
      <c r="A137" s="476"/>
    </row>
    <row r="138" spans="1:1">
      <c r="A138" s="476"/>
    </row>
    <row r="139" spans="1:1">
      <c r="A139" s="476"/>
    </row>
    <row r="140" spans="1:1">
      <c r="A140" s="476"/>
    </row>
    <row r="141" spans="1:1">
      <c r="A141" s="476"/>
    </row>
  </sheetData>
  <sheetProtection algorithmName="SHA-512" hashValue="+J7/7ex6zgJn7BEMQ+gUxycu4xqSCW70IB0pPSSHFS3HH9L/Mm6y1kD9jkfGvQKfTSv7y84Qd+//xZX02Hmq3g==" saltValue="+fhmUwVLSq38r+uIWNde5A==" spinCount="100000" sheet="1" objects="1" scenarios="1"/>
  <mergeCells count="6">
    <mergeCell ref="A26:G26"/>
    <mergeCell ref="A1:H1"/>
    <mergeCell ref="A2:H2"/>
    <mergeCell ref="A3:H3"/>
    <mergeCell ref="A24:H24"/>
    <mergeCell ref="A25:G25"/>
  </mergeCells>
  <hyperlinks>
    <hyperlink ref="A28" location="'Table of Contents'!A1" display="Return to Table of Contents" xr:uid="{B4C6209E-E506-40CD-8695-33EB0E8A8A87}"/>
  </hyperlinks>
  <pageMargins left="0.7" right="0.7" top="0.75" bottom="0.75" header="0.3" footer="0.3"/>
  <pageSetup orientation="portrait" r:id="rId1"/>
  <ignoredErrors>
    <ignoredError sqref="B5"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E18F-72E4-4D58-B37D-C9F1569CA538}">
  <dimension ref="A1:EG226"/>
  <sheetViews>
    <sheetView topLeftCell="A202" workbookViewId="0">
      <selection activeCell="A209" sqref="A209"/>
    </sheetView>
  </sheetViews>
  <sheetFormatPr defaultColWidth="10.42578125" defaultRowHeight="12.75"/>
  <cols>
    <col min="1" max="1" width="26.140625" style="551" customWidth="1"/>
    <col min="2" max="7" width="10.42578125" style="527" hidden="1" customWidth="1"/>
    <col min="8" max="9" width="10.42578125" style="530" hidden="1" customWidth="1"/>
    <col min="10" max="11" width="0" style="530" hidden="1" customWidth="1"/>
    <col min="12" max="12" width="0" style="529" hidden="1" customWidth="1"/>
    <col min="13" max="13" width="0" style="530" hidden="1" customWidth="1"/>
    <col min="14" max="254" width="10.42578125" style="530"/>
    <col min="255" max="255" width="26.140625" style="530" customWidth="1"/>
    <col min="256" max="263" width="0" style="530" hidden="1" customWidth="1"/>
    <col min="264" max="510" width="10.42578125" style="530"/>
    <col min="511" max="511" width="26.140625" style="530" customWidth="1"/>
    <col min="512" max="519" width="0" style="530" hidden="1" customWidth="1"/>
    <col min="520" max="766" width="10.42578125" style="530"/>
    <col min="767" max="767" width="26.140625" style="530" customWidth="1"/>
    <col min="768" max="775" width="0" style="530" hidden="1" customWidth="1"/>
    <col min="776" max="1022" width="10.42578125" style="530"/>
    <col min="1023" max="1023" width="26.140625" style="530" customWidth="1"/>
    <col min="1024" max="1031" width="0" style="530" hidden="1" customWidth="1"/>
    <col min="1032" max="1278" width="10.42578125" style="530"/>
    <col min="1279" max="1279" width="26.140625" style="530" customWidth="1"/>
    <col min="1280" max="1287" width="0" style="530" hidden="1" customWidth="1"/>
    <col min="1288" max="1534" width="10.42578125" style="530"/>
    <col min="1535" max="1535" width="26.140625" style="530" customWidth="1"/>
    <col min="1536" max="1543" width="0" style="530" hidden="1" customWidth="1"/>
    <col min="1544" max="1790" width="10.42578125" style="530"/>
    <col min="1791" max="1791" width="26.140625" style="530" customWidth="1"/>
    <col min="1792" max="1799" width="0" style="530" hidden="1" customWidth="1"/>
    <col min="1800" max="2046" width="10.42578125" style="530"/>
    <col min="2047" max="2047" width="26.140625" style="530" customWidth="1"/>
    <col min="2048" max="2055" width="0" style="530" hidden="1" customWidth="1"/>
    <col min="2056" max="2302" width="10.42578125" style="530"/>
    <col min="2303" max="2303" width="26.140625" style="530" customWidth="1"/>
    <col min="2304" max="2311" width="0" style="530" hidden="1" customWidth="1"/>
    <col min="2312" max="2558" width="10.42578125" style="530"/>
    <col min="2559" max="2559" width="26.140625" style="530" customWidth="1"/>
    <col min="2560" max="2567" width="0" style="530" hidden="1" customWidth="1"/>
    <col min="2568" max="2814" width="10.42578125" style="530"/>
    <col min="2815" max="2815" width="26.140625" style="530" customWidth="1"/>
    <col min="2816" max="2823" width="0" style="530" hidden="1" customWidth="1"/>
    <col min="2824" max="3070" width="10.42578125" style="530"/>
    <col min="3071" max="3071" width="26.140625" style="530" customWidth="1"/>
    <col min="3072" max="3079" width="0" style="530" hidden="1" customWidth="1"/>
    <col min="3080" max="3326" width="10.42578125" style="530"/>
    <col min="3327" max="3327" width="26.140625" style="530" customWidth="1"/>
    <col min="3328" max="3335" width="0" style="530" hidden="1" customWidth="1"/>
    <col min="3336" max="3582" width="10.42578125" style="530"/>
    <col min="3583" max="3583" width="26.140625" style="530" customWidth="1"/>
    <col min="3584" max="3591" width="0" style="530" hidden="1" customWidth="1"/>
    <col min="3592" max="3838" width="10.42578125" style="530"/>
    <col min="3839" max="3839" width="26.140625" style="530" customWidth="1"/>
    <col min="3840" max="3847" width="0" style="530" hidden="1" customWidth="1"/>
    <col min="3848" max="4094" width="10.42578125" style="530"/>
    <col min="4095" max="4095" width="26.140625" style="530" customWidth="1"/>
    <col min="4096" max="4103" width="0" style="530" hidden="1" customWidth="1"/>
    <col min="4104" max="4350" width="10.42578125" style="530"/>
    <col min="4351" max="4351" width="26.140625" style="530" customWidth="1"/>
    <col min="4352" max="4359" width="0" style="530" hidden="1" customWidth="1"/>
    <col min="4360" max="4606" width="10.42578125" style="530"/>
    <col min="4607" max="4607" width="26.140625" style="530" customWidth="1"/>
    <col min="4608" max="4615" width="0" style="530" hidden="1" customWidth="1"/>
    <col min="4616" max="4862" width="10.42578125" style="530"/>
    <col min="4863" max="4863" width="26.140625" style="530" customWidth="1"/>
    <col min="4864" max="4871" width="0" style="530" hidden="1" customWidth="1"/>
    <col min="4872" max="5118" width="10.42578125" style="530"/>
    <col min="5119" max="5119" width="26.140625" style="530" customWidth="1"/>
    <col min="5120" max="5127" width="0" style="530" hidden="1" customWidth="1"/>
    <col min="5128" max="5374" width="10.42578125" style="530"/>
    <col min="5375" max="5375" width="26.140625" style="530" customWidth="1"/>
    <col min="5376" max="5383" width="0" style="530" hidden="1" customWidth="1"/>
    <col min="5384" max="5630" width="10.42578125" style="530"/>
    <col min="5631" max="5631" width="26.140625" style="530" customWidth="1"/>
    <col min="5632" max="5639" width="0" style="530" hidden="1" customWidth="1"/>
    <col min="5640" max="5886" width="10.42578125" style="530"/>
    <col min="5887" max="5887" width="26.140625" style="530" customWidth="1"/>
    <col min="5888" max="5895" width="0" style="530" hidden="1" customWidth="1"/>
    <col min="5896" max="6142" width="10.42578125" style="530"/>
    <col min="6143" max="6143" width="26.140625" style="530" customWidth="1"/>
    <col min="6144" max="6151" width="0" style="530" hidden="1" customWidth="1"/>
    <col min="6152" max="6398" width="10.42578125" style="530"/>
    <col min="6399" max="6399" width="26.140625" style="530" customWidth="1"/>
    <col min="6400" max="6407" width="0" style="530" hidden="1" customWidth="1"/>
    <col min="6408" max="6654" width="10.42578125" style="530"/>
    <col min="6655" max="6655" width="26.140625" style="530" customWidth="1"/>
    <col min="6656" max="6663" width="0" style="530" hidden="1" customWidth="1"/>
    <col min="6664" max="6910" width="10.42578125" style="530"/>
    <col min="6911" max="6911" width="26.140625" style="530" customWidth="1"/>
    <col min="6912" max="6919" width="0" style="530" hidden="1" customWidth="1"/>
    <col min="6920" max="7166" width="10.42578125" style="530"/>
    <col min="7167" max="7167" width="26.140625" style="530" customWidth="1"/>
    <col min="7168" max="7175" width="0" style="530" hidden="1" customWidth="1"/>
    <col min="7176" max="7422" width="10.42578125" style="530"/>
    <col min="7423" max="7423" width="26.140625" style="530" customWidth="1"/>
    <col min="7424" max="7431" width="0" style="530" hidden="1" customWidth="1"/>
    <col min="7432" max="7678" width="10.42578125" style="530"/>
    <col min="7679" max="7679" width="26.140625" style="530" customWidth="1"/>
    <col min="7680" max="7687" width="0" style="530" hidden="1" customWidth="1"/>
    <col min="7688" max="7934" width="10.42578125" style="530"/>
    <col min="7935" max="7935" width="26.140625" style="530" customWidth="1"/>
    <col min="7936" max="7943" width="0" style="530" hidden="1" customWidth="1"/>
    <col min="7944" max="8190" width="10.42578125" style="530"/>
    <col min="8191" max="8191" width="26.140625" style="530" customWidth="1"/>
    <col min="8192" max="8199" width="0" style="530" hidden="1" customWidth="1"/>
    <col min="8200" max="8446" width="10.42578125" style="530"/>
    <col min="8447" max="8447" width="26.140625" style="530" customWidth="1"/>
    <col min="8448" max="8455" width="0" style="530" hidden="1" customWidth="1"/>
    <col min="8456" max="8702" width="10.42578125" style="530"/>
    <col min="8703" max="8703" width="26.140625" style="530" customWidth="1"/>
    <col min="8704" max="8711" width="0" style="530" hidden="1" customWidth="1"/>
    <col min="8712" max="8958" width="10.42578125" style="530"/>
    <col min="8959" max="8959" width="26.140625" style="530" customWidth="1"/>
    <col min="8960" max="8967" width="0" style="530" hidden="1" customWidth="1"/>
    <col min="8968" max="9214" width="10.42578125" style="530"/>
    <col min="9215" max="9215" width="26.140625" style="530" customWidth="1"/>
    <col min="9216" max="9223" width="0" style="530" hidden="1" customWidth="1"/>
    <col min="9224" max="9470" width="10.42578125" style="530"/>
    <col min="9471" max="9471" width="26.140625" style="530" customWidth="1"/>
    <col min="9472" max="9479" width="0" style="530" hidden="1" customWidth="1"/>
    <col min="9480" max="9726" width="10.42578125" style="530"/>
    <col min="9727" max="9727" width="26.140625" style="530" customWidth="1"/>
    <col min="9728" max="9735" width="0" style="530" hidden="1" customWidth="1"/>
    <col min="9736" max="9982" width="10.42578125" style="530"/>
    <col min="9983" max="9983" width="26.140625" style="530" customWidth="1"/>
    <col min="9984" max="9991" width="0" style="530" hidden="1" customWidth="1"/>
    <col min="9992" max="10238" width="10.42578125" style="530"/>
    <col min="10239" max="10239" width="26.140625" style="530" customWidth="1"/>
    <col min="10240" max="10247" width="0" style="530" hidden="1" customWidth="1"/>
    <col min="10248" max="10494" width="10.42578125" style="530"/>
    <col min="10495" max="10495" width="26.140625" style="530" customWidth="1"/>
    <col min="10496" max="10503" width="0" style="530" hidden="1" customWidth="1"/>
    <col min="10504" max="10750" width="10.42578125" style="530"/>
    <col min="10751" max="10751" width="26.140625" style="530" customWidth="1"/>
    <col min="10752" max="10759" width="0" style="530" hidden="1" customWidth="1"/>
    <col min="10760" max="11006" width="10.42578125" style="530"/>
    <col min="11007" max="11007" width="26.140625" style="530" customWidth="1"/>
    <col min="11008" max="11015" width="0" style="530" hidden="1" customWidth="1"/>
    <col min="11016" max="11262" width="10.42578125" style="530"/>
    <col min="11263" max="11263" width="26.140625" style="530" customWidth="1"/>
    <col min="11264" max="11271" width="0" style="530" hidden="1" customWidth="1"/>
    <col min="11272" max="11518" width="10.42578125" style="530"/>
    <col min="11519" max="11519" width="26.140625" style="530" customWidth="1"/>
    <col min="11520" max="11527" width="0" style="530" hidden="1" customWidth="1"/>
    <col min="11528" max="11774" width="10.42578125" style="530"/>
    <col min="11775" max="11775" width="26.140625" style="530" customWidth="1"/>
    <col min="11776" max="11783" width="0" style="530" hidden="1" customWidth="1"/>
    <col min="11784" max="12030" width="10.42578125" style="530"/>
    <col min="12031" max="12031" width="26.140625" style="530" customWidth="1"/>
    <col min="12032" max="12039" width="0" style="530" hidden="1" customWidth="1"/>
    <col min="12040" max="12286" width="10.42578125" style="530"/>
    <col min="12287" max="12287" width="26.140625" style="530" customWidth="1"/>
    <col min="12288" max="12295" width="0" style="530" hidden="1" customWidth="1"/>
    <col min="12296" max="12542" width="10.42578125" style="530"/>
    <col min="12543" max="12543" width="26.140625" style="530" customWidth="1"/>
    <col min="12544" max="12551" width="0" style="530" hidden="1" customWidth="1"/>
    <col min="12552" max="12798" width="10.42578125" style="530"/>
    <col min="12799" max="12799" width="26.140625" style="530" customWidth="1"/>
    <col min="12800" max="12807" width="0" style="530" hidden="1" customWidth="1"/>
    <col min="12808" max="13054" width="10.42578125" style="530"/>
    <col min="13055" max="13055" width="26.140625" style="530" customWidth="1"/>
    <col min="13056" max="13063" width="0" style="530" hidden="1" customWidth="1"/>
    <col min="13064" max="13310" width="10.42578125" style="530"/>
    <col min="13311" max="13311" width="26.140625" style="530" customWidth="1"/>
    <col min="13312" max="13319" width="0" style="530" hidden="1" customWidth="1"/>
    <col min="13320" max="13566" width="10.42578125" style="530"/>
    <col min="13567" max="13567" width="26.140625" style="530" customWidth="1"/>
    <col min="13568" max="13575" width="0" style="530" hidden="1" customWidth="1"/>
    <col min="13576" max="13822" width="10.42578125" style="530"/>
    <col min="13823" max="13823" width="26.140625" style="530" customWidth="1"/>
    <col min="13824" max="13831" width="0" style="530" hidden="1" customWidth="1"/>
    <col min="13832" max="14078" width="10.42578125" style="530"/>
    <col min="14079" max="14079" width="26.140625" style="530" customWidth="1"/>
    <col min="14080" max="14087" width="0" style="530" hidden="1" customWidth="1"/>
    <col min="14088" max="14334" width="10.42578125" style="530"/>
    <col min="14335" max="14335" width="26.140625" style="530" customWidth="1"/>
    <col min="14336" max="14343" width="0" style="530" hidden="1" customWidth="1"/>
    <col min="14344" max="14590" width="10.42578125" style="530"/>
    <col min="14591" max="14591" width="26.140625" style="530" customWidth="1"/>
    <col min="14592" max="14599" width="0" style="530" hidden="1" customWidth="1"/>
    <col min="14600" max="14846" width="10.42578125" style="530"/>
    <col min="14847" max="14847" width="26.140625" style="530" customWidth="1"/>
    <col min="14848" max="14855" width="0" style="530" hidden="1" customWidth="1"/>
    <col min="14856" max="15102" width="10.42578125" style="530"/>
    <col min="15103" max="15103" width="26.140625" style="530" customWidth="1"/>
    <col min="15104" max="15111" width="0" style="530" hidden="1" customWidth="1"/>
    <col min="15112" max="15358" width="10.42578125" style="530"/>
    <col min="15359" max="15359" width="26.140625" style="530" customWidth="1"/>
    <col min="15360" max="15367" width="0" style="530" hidden="1" customWidth="1"/>
    <col min="15368" max="15614" width="10.42578125" style="530"/>
    <col min="15615" max="15615" width="26.140625" style="530" customWidth="1"/>
    <col min="15616" max="15623" width="0" style="530" hidden="1" customWidth="1"/>
    <col min="15624" max="15870" width="10.42578125" style="530"/>
    <col min="15871" max="15871" width="26.140625" style="530" customWidth="1"/>
    <col min="15872" max="15879" width="0" style="530" hidden="1" customWidth="1"/>
    <col min="15880" max="16126" width="10.42578125" style="530"/>
    <col min="16127" max="16127" width="26.140625" style="530" customWidth="1"/>
    <col min="16128" max="16135" width="0" style="530" hidden="1" customWidth="1"/>
    <col min="16136" max="16384" width="10.42578125" style="530"/>
  </cols>
  <sheetData>
    <row r="1" spans="1:136" ht="15" customHeight="1">
      <c r="A1" s="1554" t="s">
        <v>662</v>
      </c>
      <c r="B1" s="1555"/>
      <c r="C1" s="1555"/>
      <c r="D1" s="1555"/>
      <c r="E1" s="1555"/>
      <c r="F1" s="1555"/>
      <c r="G1" s="1555"/>
      <c r="H1" s="1555"/>
      <c r="I1" s="1555"/>
      <c r="J1" s="1555"/>
      <c r="K1" s="1555"/>
      <c r="L1" s="1555"/>
      <c r="M1" s="1555"/>
      <c r="N1" s="1555"/>
      <c r="O1" s="1555"/>
      <c r="P1" s="1555"/>
      <c r="Q1" s="1555"/>
      <c r="R1" s="1556"/>
    </row>
    <row r="2" spans="1:136" s="1260" customFormat="1" ht="33" customHeight="1">
      <c r="A2" s="1557" t="s">
        <v>663</v>
      </c>
      <c r="B2" s="1558"/>
      <c r="C2" s="1558"/>
      <c r="D2" s="1558"/>
      <c r="E2" s="1558"/>
      <c r="F2" s="1558"/>
      <c r="G2" s="1558"/>
      <c r="H2" s="1558"/>
      <c r="I2" s="1558"/>
      <c r="J2" s="1558"/>
      <c r="K2" s="1558"/>
      <c r="L2" s="1558"/>
      <c r="M2" s="1558"/>
      <c r="N2" s="1558"/>
      <c r="O2" s="1558"/>
      <c r="P2" s="1558"/>
      <c r="Q2" s="1558"/>
      <c r="R2" s="1559"/>
    </row>
    <row r="3" spans="1:136" ht="15" thickBot="1">
      <c r="A3" s="1560" t="s">
        <v>1069</v>
      </c>
      <c r="B3" s="1561"/>
      <c r="C3" s="1561"/>
      <c r="D3" s="1561"/>
      <c r="E3" s="1561"/>
      <c r="F3" s="1561"/>
      <c r="G3" s="1561"/>
      <c r="H3" s="1561"/>
      <c r="I3" s="1561"/>
      <c r="J3" s="1561"/>
      <c r="K3" s="1561"/>
      <c r="L3" s="1561"/>
      <c r="M3" s="1561"/>
      <c r="N3" s="1561"/>
      <c r="O3" s="1561"/>
      <c r="P3" s="1561"/>
      <c r="Q3" s="1561"/>
      <c r="R3" s="1562"/>
    </row>
    <row r="4" spans="1:136" s="1261" customFormat="1" ht="13.5" thickBot="1">
      <c r="A4" s="816" t="s">
        <v>236</v>
      </c>
      <c r="B4" s="817">
        <v>2007</v>
      </c>
      <c r="C4" s="818">
        <v>2008</v>
      </c>
      <c r="D4" s="818">
        <v>2009</v>
      </c>
      <c r="E4" s="818">
        <v>2010</v>
      </c>
      <c r="F4" s="818">
        <v>2011</v>
      </c>
      <c r="G4" s="818">
        <v>2012</v>
      </c>
      <c r="H4" s="818">
        <v>2013</v>
      </c>
      <c r="I4" s="818">
        <v>2014</v>
      </c>
      <c r="J4" s="818">
        <v>2015</v>
      </c>
      <c r="K4" s="818">
        <v>2016</v>
      </c>
      <c r="L4" s="818">
        <v>2017</v>
      </c>
      <c r="M4" s="818">
        <v>2018</v>
      </c>
      <c r="N4" s="818">
        <v>2019</v>
      </c>
      <c r="O4" s="818">
        <v>2020</v>
      </c>
      <c r="P4" s="818">
        <v>2021</v>
      </c>
      <c r="Q4" s="818">
        <v>2022</v>
      </c>
      <c r="R4" s="819">
        <v>2023</v>
      </c>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0"/>
      <c r="BB4" s="530"/>
      <c r="BC4" s="530"/>
      <c r="BD4" s="530"/>
      <c r="BE4" s="530"/>
      <c r="BF4" s="530"/>
      <c r="BG4" s="530"/>
      <c r="BH4" s="530"/>
      <c r="BI4" s="530"/>
      <c r="BJ4" s="530"/>
      <c r="BK4" s="530"/>
      <c r="BL4" s="530"/>
      <c r="BM4" s="530"/>
      <c r="BN4" s="530"/>
      <c r="BO4" s="530"/>
      <c r="BP4" s="530"/>
      <c r="BQ4" s="530"/>
      <c r="BR4" s="530"/>
      <c r="BS4" s="530"/>
      <c r="BT4" s="530"/>
      <c r="BU4" s="530"/>
      <c r="BV4" s="530"/>
      <c r="BW4" s="530"/>
      <c r="BX4" s="530"/>
      <c r="BY4" s="530"/>
      <c r="BZ4" s="530"/>
      <c r="CA4" s="530"/>
      <c r="CB4" s="530"/>
      <c r="CC4" s="530"/>
      <c r="CD4" s="530"/>
      <c r="CE4" s="530"/>
      <c r="CF4" s="530"/>
      <c r="CG4" s="530"/>
      <c r="CH4" s="530"/>
      <c r="CI4" s="530"/>
      <c r="CJ4" s="530"/>
      <c r="CK4" s="530"/>
      <c r="CL4" s="530"/>
      <c r="CM4" s="530"/>
      <c r="CN4" s="530"/>
      <c r="CO4" s="530"/>
      <c r="CP4" s="530"/>
      <c r="CQ4" s="530"/>
      <c r="CR4" s="530"/>
      <c r="CS4" s="530"/>
      <c r="CT4" s="530"/>
      <c r="CU4" s="530"/>
      <c r="CV4" s="530"/>
      <c r="CW4" s="530"/>
      <c r="CX4" s="530"/>
      <c r="CY4" s="530"/>
      <c r="CZ4" s="530"/>
      <c r="DA4" s="530"/>
      <c r="DB4" s="530"/>
      <c r="DC4" s="530"/>
      <c r="DD4" s="530"/>
      <c r="DE4" s="530"/>
      <c r="DF4" s="530"/>
      <c r="DG4" s="530"/>
      <c r="DH4" s="530"/>
      <c r="DI4" s="530"/>
      <c r="DJ4" s="530"/>
      <c r="DK4" s="530"/>
      <c r="DL4" s="530"/>
      <c r="DM4" s="530"/>
      <c r="DN4" s="530"/>
      <c r="DO4" s="530"/>
      <c r="DP4" s="530"/>
      <c r="DQ4" s="530"/>
      <c r="DR4" s="530"/>
      <c r="DS4" s="530"/>
      <c r="DT4" s="530"/>
      <c r="DU4" s="530"/>
      <c r="DV4" s="530"/>
      <c r="DW4" s="530"/>
      <c r="DX4" s="530"/>
      <c r="DY4" s="530"/>
      <c r="DZ4" s="530"/>
      <c r="EA4" s="530"/>
      <c r="EB4" s="530"/>
      <c r="EC4" s="530"/>
      <c r="ED4" s="530"/>
      <c r="EE4" s="530"/>
      <c r="EF4" s="530"/>
    </row>
    <row r="5" spans="1:136">
      <c r="A5" s="532"/>
      <c r="B5" s="815"/>
      <c r="C5" s="815"/>
      <c r="D5" s="815"/>
      <c r="E5" s="815"/>
      <c r="F5" s="815"/>
      <c r="G5" s="815"/>
      <c r="H5" s="815"/>
      <c r="I5" s="1041"/>
      <c r="J5" s="1041"/>
      <c r="K5" s="1041"/>
      <c r="L5" s="1040"/>
      <c r="M5" s="1041"/>
      <c r="N5" s="1041"/>
      <c r="O5" s="1041"/>
      <c r="P5" s="1041"/>
      <c r="Q5" s="1041"/>
      <c r="R5" s="1262"/>
    </row>
    <row r="6" spans="1:136">
      <c r="A6" s="1042" t="s">
        <v>149</v>
      </c>
      <c r="B6" s="1043">
        <f t="shared" ref="B6:R6" si="0">SUM(B7:B204)</f>
        <v>83813</v>
      </c>
      <c r="C6" s="1044">
        <f t="shared" si="0"/>
        <v>86706</v>
      </c>
      <c r="D6" s="1045">
        <f t="shared" si="0"/>
        <v>77326</v>
      </c>
      <c r="E6" s="1045">
        <f t="shared" si="0"/>
        <v>79453</v>
      </c>
      <c r="F6" s="1045">
        <f t="shared" si="0"/>
        <v>84931</v>
      </c>
      <c r="G6" s="1045">
        <f t="shared" si="0"/>
        <v>89008</v>
      </c>
      <c r="H6" s="1045">
        <f t="shared" si="0"/>
        <v>99808</v>
      </c>
      <c r="I6" s="1045">
        <f t="shared" si="0"/>
        <v>99893</v>
      </c>
      <c r="J6" s="1045">
        <f t="shared" si="0"/>
        <v>125385</v>
      </c>
      <c r="K6" s="1045">
        <f t="shared" si="0"/>
        <v>141249</v>
      </c>
      <c r="L6" s="1046">
        <f t="shared" si="0"/>
        <v>180487</v>
      </c>
      <c r="M6" s="1046">
        <f t="shared" si="0"/>
        <v>192906</v>
      </c>
      <c r="N6" s="1046">
        <f t="shared" si="0"/>
        <v>216770</v>
      </c>
      <c r="O6" s="1046">
        <f t="shared" si="0"/>
        <v>237403</v>
      </c>
      <c r="P6" s="1046">
        <f t="shared" si="0"/>
        <v>377191</v>
      </c>
      <c r="Q6" s="1046">
        <f t="shared" si="0"/>
        <v>286048</v>
      </c>
      <c r="R6" s="531">
        <f t="shared" si="0"/>
        <v>261794</v>
      </c>
    </row>
    <row r="7" spans="1:136">
      <c r="A7" s="1042"/>
      <c r="B7" s="1043"/>
      <c r="C7" s="1044"/>
      <c r="D7" s="1045"/>
      <c r="E7" s="1045"/>
      <c r="F7" s="1045"/>
      <c r="G7" s="1045"/>
      <c r="H7" s="1047"/>
      <c r="I7" s="1041"/>
      <c r="J7" s="1041"/>
      <c r="K7" s="1041"/>
      <c r="L7" s="1040"/>
      <c r="M7" s="1041"/>
      <c r="N7" s="1041"/>
      <c r="O7" s="1041"/>
      <c r="P7" s="1041"/>
      <c r="Q7" s="1041"/>
      <c r="R7" s="1262"/>
    </row>
    <row r="8" spans="1:136" ht="15">
      <c r="A8" s="532" t="s">
        <v>237</v>
      </c>
      <c r="B8" s="1048">
        <v>2</v>
      </c>
      <c r="C8" s="1049">
        <v>2</v>
      </c>
      <c r="D8" s="1050">
        <v>9</v>
      </c>
      <c r="E8" s="1050">
        <v>3</v>
      </c>
      <c r="F8" s="1050">
        <v>11</v>
      </c>
      <c r="G8" s="1050">
        <v>4</v>
      </c>
      <c r="H8" s="1051">
        <v>8</v>
      </c>
      <c r="I8" s="1052">
        <v>6</v>
      </c>
      <c r="J8" s="1040">
        <v>4</v>
      </c>
      <c r="K8" s="1040">
        <v>1</v>
      </c>
      <c r="L8" s="1040">
        <v>1</v>
      </c>
      <c r="M8" s="1040">
        <v>3</v>
      </c>
      <c r="N8" s="1040">
        <v>3</v>
      </c>
      <c r="O8" s="1053" t="s">
        <v>57</v>
      </c>
      <c r="P8" s="1054">
        <v>1</v>
      </c>
      <c r="Q8" s="1055" t="s">
        <v>57</v>
      </c>
      <c r="R8" s="1263">
        <v>1</v>
      </c>
    </row>
    <row r="9" spans="1:136" ht="15">
      <c r="A9" s="532" t="s">
        <v>238</v>
      </c>
      <c r="B9" s="815">
        <v>1</v>
      </c>
      <c r="C9" s="1049">
        <v>3</v>
      </c>
      <c r="D9" s="1050" t="s">
        <v>57</v>
      </c>
      <c r="E9" s="1050" t="s">
        <v>57</v>
      </c>
      <c r="F9" s="1050">
        <v>6</v>
      </c>
      <c r="G9" s="1050">
        <v>1</v>
      </c>
      <c r="H9" s="1051">
        <v>2</v>
      </c>
      <c r="I9" s="1052">
        <v>5</v>
      </c>
      <c r="J9" s="1040">
        <v>6</v>
      </c>
      <c r="K9" s="1040">
        <v>8</v>
      </c>
      <c r="L9" s="1040">
        <v>2</v>
      </c>
      <c r="M9" s="1040">
        <v>4</v>
      </c>
      <c r="N9" s="1040">
        <v>15</v>
      </c>
      <c r="O9" s="1040">
        <v>15</v>
      </c>
      <c r="P9" s="1040">
        <v>16</v>
      </c>
      <c r="Q9" s="1264">
        <v>12</v>
      </c>
      <c r="R9" s="1263">
        <v>3</v>
      </c>
    </row>
    <row r="10" spans="1:136" ht="15">
      <c r="A10" s="532" t="s">
        <v>239</v>
      </c>
      <c r="B10" s="1048">
        <v>1</v>
      </c>
      <c r="C10" s="1056" t="s">
        <v>57</v>
      </c>
      <c r="D10" s="1050" t="s">
        <v>57</v>
      </c>
      <c r="E10" s="1057" t="s">
        <v>57</v>
      </c>
      <c r="F10" s="1057" t="s">
        <v>57</v>
      </c>
      <c r="G10" s="1050">
        <v>2</v>
      </c>
      <c r="H10" s="1057" t="s">
        <v>57</v>
      </c>
      <c r="I10" s="1052">
        <v>1</v>
      </c>
      <c r="J10" s="1040">
        <v>1</v>
      </c>
      <c r="K10" s="1053" t="s">
        <v>57</v>
      </c>
      <c r="L10" s="1040">
        <v>2</v>
      </c>
      <c r="M10" s="1053" t="s">
        <v>57</v>
      </c>
      <c r="N10" s="1040">
        <v>9</v>
      </c>
      <c r="O10" s="1040">
        <v>1</v>
      </c>
      <c r="P10" s="1040">
        <v>7</v>
      </c>
      <c r="Q10" s="1264">
        <v>10</v>
      </c>
      <c r="R10" s="1263">
        <v>6</v>
      </c>
    </row>
    <row r="11" spans="1:136" ht="15">
      <c r="A11" s="532" t="s">
        <v>240</v>
      </c>
      <c r="B11" s="1048">
        <v>2</v>
      </c>
      <c r="C11" s="1049">
        <v>1</v>
      </c>
      <c r="D11" s="1050">
        <v>8</v>
      </c>
      <c r="E11" s="1050">
        <v>7</v>
      </c>
      <c r="F11" s="1050" t="s">
        <v>57</v>
      </c>
      <c r="G11" s="1050">
        <v>20</v>
      </c>
      <c r="H11" s="1051">
        <v>3</v>
      </c>
      <c r="I11" s="1052">
        <v>13</v>
      </c>
      <c r="J11" s="1040">
        <v>3</v>
      </c>
      <c r="K11" s="1040">
        <v>17</v>
      </c>
      <c r="L11" s="1040">
        <v>17</v>
      </c>
      <c r="M11" s="1040">
        <v>2</v>
      </c>
      <c r="N11" s="1040">
        <v>20</v>
      </c>
      <c r="O11" s="1040">
        <v>14</v>
      </c>
      <c r="P11" s="1040">
        <v>23</v>
      </c>
      <c r="Q11" s="1264">
        <v>41</v>
      </c>
      <c r="R11" s="1263">
        <v>33</v>
      </c>
    </row>
    <row r="12" spans="1:136" ht="15">
      <c r="A12" s="532" t="s">
        <v>443</v>
      </c>
      <c r="B12" s="1048" t="s">
        <v>57</v>
      </c>
      <c r="C12" s="1056" t="s">
        <v>57</v>
      </c>
      <c r="D12" s="1050" t="s">
        <v>57</v>
      </c>
      <c r="E12" s="1057">
        <v>11</v>
      </c>
      <c r="F12" s="1057">
        <v>11</v>
      </c>
      <c r="G12" s="1050">
        <v>1</v>
      </c>
      <c r="H12" s="1051">
        <v>3</v>
      </c>
      <c r="I12" s="1052">
        <v>4</v>
      </c>
      <c r="J12" s="1040">
        <v>4</v>
      </c>
      <c r="K12" s="1040">
        <v>9</v>
      </c>
      <c r="L12" s="1053" t="s">
        <v>57</v>
      </c>
      <c r="M12" s="1040">
        <v>1</v>
      </c>
      <c r="N12" s="1040">
        <v>1</v>
      </c>
      <c r="O12" s="1053" t="s">
        <v>57</v>
      </c>
      <c r="P12" s="1040">
        <v>2</v>
      </c>
      <c r="Q12" s="1264">
        <v>4</v>
      </c>
      <c r="R12" s="1263">
        <v>8</v>
      </c>
    </row>
    <row r="13" spans="1:136" ht="15">
      <c r="A13" s="532" t="s">
        <v>242</v>
      </c>
      <c r="B13" s="815">
        <v>4</v>
      </c>
      <c r="C13" s="1049">
        <v>7</v>
      </c>
      <c r="D13" s="1050">
        <v>23</v>
      </c>
      <c r="E13" s="1050">
        <v>3</v>
      </c>
      <c r="F13" s="1050">
        <v>17</v>
      </c>
      <c r="G13" s="1050">
        <v>34</v>
      </c>
      <c r="H13" s="1051">
        <v>22</v>
      </c>
      <c r="I13" s="1052">
        <v>22</v>
      </c>
      <c r="J13" s="1040">
        <v>4</v>
      </c>
      <c r="K13" s="1040">
        <v>7</v>
      </c>
      <c r="L13" s="1040">
        <v>14</v>
      </c>
      <c r="M13" s="1040">
        <v>5</v>
      </c>
      <c r="N13" s="1040">
        <v>5</v>
      </c>
      <c r="O13" s="1040">
        <v>5</v>
      </c>
      <c r="P13" s="1040">
        <v>11</v>
      </c>
      <c r="Q13" s="1264">
        <v>4</v>
      </c>
      <c r="R13" s="1263">
        <v>3</v>
      </c>
    </row>
    <row r="14" spans="1:136" ht="15">
      <c r="A14" s="532" t="s">
        <v>243</v>
      </c>
      <c r="B14" s="815">
        <v>2</v>
      </c>
      <c r="C14" s="1049">
        <v>20</v>
      </c>
      <c r="D14" s="1050">
        <v>4</v>
      </c>
      <c r="E14" s="1050">
        <v>18</v>
      </c>
      <c r="F14" s="1050">
        <v>15</v>
      </c>
      <c r="G14" s="1050">
        <v>6</v>
      </c>
      <c r="H14" s="1057" t="s">
        <v>57</v>
      </c>
      <c r="I14" s="1052">
        <v>2</v>
      </c>
      <c r="J14" s="1040">
        <v>2</v>
      </c>
      <c r="K14" s="1040">
        <v>2</v>
      </c>
      <c r="L14" s="1040">
        <v>7</v>
      </c>
      <c r="M14" s="1040">
        <v>13</v>
      </c>
      <c r="N14" s="1040">
        <v>1</v>
      </c>
      <c r="O14" s="1040">
        <v>2</v>
      </c>
      <c r="P14" s="1040">
        <v>33</v>
      </c>
      <c r="Q14" s="1264">
        <v>24</v>
      </c>
      <c r="R14" s="1263">
        <v>8</v>
      </c>
    </row>
    <row r="15" spans="1:136" ht="15">
      <c r="A15" s="532" t="s">
        <v>244</v>
      </c>
      <c r="B15" s="815">
        <v>253</v>
      </c>
      <c r="C15" s="1049">
        <v>266</v>
      </c>
      <c r="D15" s="1050">
        <v>223</v>
      </c>
      <c r="E15" s="1050">
        <v>279</v>
      </c>
      <c r="F15" s="1050">
        <v>283</v>
      </c>
      <c r="G15" s="1050">
        <v>268</v>
      </c>
      <c r="H15" s="1051">
        <v>266</v>
      </c>
      <c r="I15" s="1052">
        <v>217</v>
      </c>
      <c r="J15" s="1040">
        <v>280</v>
      </c>
      <c r="K15" s="1040">
        <v>263</v>
      </c>
      <c r="L15" s="1040">
        <v>277</v>
      </c>
      <c r="M15" s="1040">
        <v>243</v>
      </c>
      <c r="N15" s="1040">
        <v>374</v>
      </c>
      <c r="O15" s="1040">
        <v>318</v>
      </c>
      <c r="P15" s="1040">
        <v>368</v>
      </c>
      <c r="Q15" s="1264">
        <v>375</v>
      </c>
      <c r="R15" s="1263">
        <v>479</v>
      </c>
    </row>
    <row r="16" spans="1:136" ht="15">
      <c r="A16" s="532" t="s">
        <v>245</v>
      </c>
      <c r="B16" s="815">
        <v>5</v>
      </c>
      <c r="C16" s="1049">
        <v>4</v>
      </c>
      <c r="D16" s="1050">
        <v>10</v>
      </c>
      <c r="E16" s="1050">
        <v>7</v>
      </c>
      <c r="F16" s="1050">
        <v>32</v>
      </c>
      <c r="G16" s="1050">
        <v>16</v>
      </c>
      <c r="H16" s="1051">
        <v>32</v>
      </c>
      <c r="I16" s="1052">
        <v>47</v>
      </c>
      <c r="J16" s="1040">
        <v>25</v>
      </c>
      <c r="K16" s="1040">
        <v>19</v>
      </c>
      <c r="L16" s="1040">
        <v>38</v>
      </c>
      <c r="M16" s="1040">
        <v>46</v>
      </c>
      <c r="N16" s="1040">
        <v>36</v>
      </c>
      <c r="O16" s="1040">
        <v>39</v>
      </c>
      <c r="P16" s="1040">
        <v>57</v>
      </c>
      <c r="Q16" s="1264">
        <v>52</v>
      </c>
      <c r="R16" s="1263">
        <v>84</v>
      </c>
    </row>
    <row r="17" spans="1:20" ht="15">
      <c r="A17" s="532" t="s">
        <v>246</v>
      </c>
      <c r="B17" s="815">
        <v>18</v>
      </c>
      <c r="C17" s="1056">
        <v>1</v>
      </c>
      <c r="D17" s="1050">
        <v>3</v>
      </c>
      <c r="E17" s="1050">
        <v>3</v>
      </c>
      <c r="F17" s="1050">
        <v>1</v>
      </c>
      <c r="G17" s="1050">
        <v>3</v>
      </c>
      <c r="H17" s="1051">
        <v>4</v>
      </c>
      <c r="I17" s="1052">
        <v>5</v>
      </c>
      <c r="J17" s="1040">
        <v>18</v>
      </c>
      <c r="K17" s="1040">
        <v>9</v>
      </c>
      <c r="L17" s="1040">
        <v>18</v>
      </c>
      <c r="M17" s="1040">
        <v>3</v>
      </c>
      <c r="N17" s="1040">
        <v>5</v>
      </c>
      <c r="O17" s="1040">
        <v>14</v>
      </c>
      <c r="P17" s="1040">
        <v>12</v>
      </c>
      <c r="Q17" s="1264">
        <v>7</v>
      </c>
      <c r="R17" s="1263">
        <v>4</v>
      </c>
    </row>
    <row r="18" spans="1:20" ht="15">
      <c r="A18" s="532" t="s">
        <v>247</v>
      </c>
      <c r="B18" s="815">
        <v>3685</v>
      </c>
      <c r="C18" s="1049">
        <v>3164</v>
      </c>
      <c r="D18" s="1050">
        <v>3025</v>
      </c>
      <c r="E18" s="1050">
        <v>3004</v>
      </c>
      <c r="F18" s="1050">
        <v>3154</v>
      </c>
      <c r="G18" s="1050">
        <v>3381</v>
      </c>
      <c r="H18" s="1051">
        <v>3960</v>
      </c>
      <c r="I18" s="1052">
        <v>4011</v>
      </c>
      <c r="J18" s="1040">
        <v>5144</v>
      </c>
      <c r="K18" s="1040">
        <v>5482</v>
      </c>
      <c r="L18" s="1040">
        <v>6600</v>
      </c>
      <c r="M18" s="1040">
        <v>7275</v>
      </c>
      <c r="N18" s="1040">
        <v>7303</v>
      </c>
      <c r="O18" s="1040">
        <v>7358</v>
      </c>
      <c r="P18" s="1040">
        <v>7794</v>
      </c>
      <c r="Q18" s="1264">
        <v>7529</v>
      </c>
      <c r="R18" s="1263">
        <v>6610</v>
      </c>
    </row>
    <row r="19" spans="1:20" ht="15">
      <c r="A19" s="532" t="s">
        <v>248</v>
      </c>
      <c r="B19" s="815">
        <v>1187</v>
      </c>
      <c r="C19" s="1049">
        <v>1344</v>
      </c>
      <c r="D19" s="1050">
        <v>1181</v>
      </c>
      <c r="E19" s="1050">
        <v>980</v>
      </c>
      <c r="F19" s="1050">
        <v>1212</v>
      </c>
      <c r="G19" s="1050">
        <v>1155</v>
      </c>
      <c r="H19" s="1051">
        <v>1292</v>
      </c>
      <c r="I19" s="1052">
        <v>1281</v>
      </c>
      <c r="J19" s="1040">
        <v>1328</v>
      </c>
      <c r="K19" s="1040">
        <v>1351</v>
      </c>
      <c r="L19" s="1040">
        <v>1495</v>
      </c>
      <c r="M19" s="1040">
        <v>1719</v>
      </c>
      <c r="N19" s="1040">
        <v>1550</v>
      </c>
      <c r="O19" s="1040">
        <v>1721</v>
      </c>
      <c r="P19" s="1040">
        <v>1473</v>
      </c>
      <c r="Q19" s="1264">
        <v>1750</v>
      </c>
      <c r="R19" s="1263">
        <v>1606</v>
      </c>
    </row>
    <row r="20" spans="1:20" ht="15">
      <c r="A20" s="532" t="s">
        <v>249</v>
      </c>
      <c r="B20" s="815">
        <v>2</v>
      </c>
      <c r="C20" s="1056">
        <v>3</v>
      </c>
      <c r="D20" s="1050" t="s">
        <v>57</v>
      </c>
      <c r="E20" s="1050" t="s">
        <v>57</v>
      </c>
      <c r="F20" s="1050">
        <v>8</v>
      </c>
      <c r="G20" s="1050">
        <v>3</v>
      </c>
      <c r="H20" s="1051">
        <v>1</v>
      </c>
      <c r="I20" s="1052">
        <v>4</v>
      </c>
      <c r="J20" s="1040">
        <v>6</v>
      </c>
      <c r="K20" s="1040">
        <v>17</v>
      </c>
      <c r="L20" s="1040">
        <v>1</v>
      </c>
      <c r="M20" s="1040">
        <v>13</v>
      </c>
      <c r="N20" s="1040">
        <v>17</v>
      </c>
      <c r="O20" s="1040">
        <v>16</v>
      </c>
      <c r="P20" s="1040">
        <v>12</v>
      </c>
      <c r="Q20" s="1264">
        <v>9</v>
      </c>
      <c r="R20" s="1263">
        <v>32</v>
      </c>
    </row>
    <row r="21" spans="1:20" ht="15">
      <c r="A21" s="532" t="s">
        <v>250</v>
      </c>
      <c r="B21" s="815">
        <v>218</v>
      </c>
      <c r="C21" s="1049">
        <v>152</v>
      </c>
      <c r="D21" s="1050">
        <v>121</v>
      </c>
      <c r="E21" s="1057">
        <v>99</v>
      </c>
      <c r="F21" s="1057">
        <v>153</v>
      </c>
      <c r="G21" s="1050">
        <v>331</v>
      </c>
      <c r="H21" s="1051">
        <v>191</v>
      </c>
      <c r="I21" s="1052">
        <v>138</v>
      </c>
      <c r="J21" s="1040">
        <v>132</v>
      </c>
      <c r="K21" s="1040">
        <v>146</v>
      </c>
      <c r="L21" s="1040">
        <v>149</v>
      </c>
      <c r="M21" s="1040">
        <v>163</v>
      </c>
      <c r="N21" s="1040">
        <v>113</v>
      </c>
      <c r="O21" s="1040">
        <v>87</v>
      </c>
      <c r="P21" s="1040">
        <v>94</v>
      </c>
      <c r="Q21" s="1264">
        <v>142</v>
      </c>
      <c r="R21" s="1263">
        <v>110</v>
      </c>
    </row>
    <row r="22" spans="1:20" ht="15">
      <c r="A22" s="532" t="s">
        <v>251</v>
      </c>
      <c r="B22" s="815">
        <v>17</v>
      </c>
      <c r="C22" s="1049">
        <v>11</v>
      </c>
      <c r="D22" s="1050">
        <v>19</v>
      </c>
      <c r="E22" s="1057">
        <v>20</v>
      </c>
      <c r="F22" s="1057">
        <v>31</v>
      </c>
      <c r="G22" s="1050">
        <v>21</v>
      </c>
      <c r="H22" s="1051">
        <v>10</v>
      </c>
      <c r="I22" s="1052">
        <v>9</v>
      </c>
      <c r="J22" s="1040">
        <v>12</v>
      </c>
      <c r="K22" s="1040">
        <v>9</v>
      </c>
      <c r="L22" s="1040">
        <v>11</v>
      </c>
      <c r="M22" s="1040">
        <v>12</v>
      </c>
      <c r="N22" s="1040">
        <v>32</v>
      </c>
      <c r="O22" s="1040">
        <v>23</v>
      </c>
      <c r="P22" s="1040">
        <v>23</v>
      </c>
      <c r="Q22" s="1264">
        <v>28</v>
      </c>
      <c r="R22" s="1263">
        <v>44</v>
      </c>
    </row>
    <row r="23" spans="1:20" ht="15">
      <c r="A23" s="532" t="s">
        <v>252</v>
      </c>
      <c r="B23" s="1058">
        <v>10</v>
      </c>
      <c r="C23" s="1056">
        <v>3</v>
      </c>
      <c r="D23" s="1050">
        <v>4</v>
      </c>
      <c r="E23" s="1057">
        <v>1</v>
      </c>
      <c r="F23" s="1057">
        <v>7</v>
      </c>
      <c r="G23" s="1050">
        <v>6</v>
      </c>
      <c r="H23" s="1051">
        <v>1</v>
      </c>
      <c r="I23" s="1052">
        <v>3</v>
      </c>
      <c r="J23" s="1040">
        <v>1</v>
      </c>
      <c r="K23" s="1040">
        <v>6</v>
      </c>
      <c r="L23" s="1040">
        <v>10</v>
      </c>
      <c r="M23" s="1040">
        <v>32</v>
      </c>
      <c r="N23" s="1040">
        <v>17</v>
      </c>
      <c r="O23" s="1040">
        <v>13</v>
      </c>
      <c r="P23" s="1040">
        <v>31</v>
      </c>
      <c r="Q23" s="1264">
        <v>21</v>
      </c>
      <c r="R23" s="1263">
        <v>33</v>
      </c>
    </row>
    <row r="24" spans="1:20" ht="15">
      <c r="A24" s="532" t="s">
        <v>253</v>
      </c>
      <c r="B24" s="815">
        <v>322</v>
      </c>
      <c r="C24" s="1049">
        <v>310</v>
      </c>
      <c r="D24" s="1050">
        <v>164</v>
      </c>
      <c r="E24" s="1057">
        <v>274</v>
      </c>
      <c r="F24" s="1057">
        <v>161</v>
      </c>
      <c r="G24" s="1050">
        <v>198</v>
      </c>
      <c r="H24" s="1051">
        <v>116</v>
      </c>
      <c r="I24" s="1052">
        <v>162</v>
      </c>
      <c r="J24" s="1040">
        <v>122</v>
      </c>
      <c r="K24" s="1040">
        <v>105</v>
      </c>
      <c r="L24" s="1040">
        <v>110</v>
      </c>
      <c r="M24" s="1040">
        <v>138</v>
      </c>
      <c r="N24" s="1040">
        <v>217</v>
      </c>
      <c r="O24" s="1040">
        <v>102</v>
      </c>
      <c r="P24" s="1040">
        <v>283</v>
      </c>
      <c r="Q24" s="1264">
        <v>156</v>
      </c>
      <c r="R24" s="1263">
        <v>142</v>
      </c>
    </row>
    <row r="25" spans="1:20" ht="15">
      <c r="A25" s="532" t="s">
        <v>254</v>
      </c>
      <c r="B25" s="1058">
        <v>16</v>
      </c>
      <c r="C25" s="1049">
        <v>20</v>
      </c>
      <c r="D25" s="1050">
        <v>10</v>
      </c>
      <c r="E25" s="1057">
        <v>46</v>
      </c>
      <c r="F25" s="1057">
        <v>35</v>
      </c>
      <c r="G25" s="1050">
        <v>43</v>
      </c>
      <c r="H25" s="1051">
        <v>30</v>
      </c>
      <c r="I25" s="1052">
        <v>20</v>
      </c>
      <c r="J25" s="1040">
        <v>29</v>
      </c>
      <c r="K25" s="1040">
        <v>71</v>
      </c>
      <c r="L25" s="1040">
        <v>70</v>
      </c>
      <c r="M25" s="1040">
        <v>41</v>
      </c>
      <c r="N25" s="1040">
        <v>84</v>
      </c>
      <c r="O25" s="1040">
        <v>143</v>
      </c>
      <c r="P25" s="1040">
        <v>136</v>
      </c>
      <c r="Q25" s="1264">
        <v>78</v>
      </c>
      <c r="R25" s="1263">
        <v>73</v>
      </c>
    </row>
    <row r="26" spans="1:20" ht="15">
      <c r="A26" s="532" t="s">
        <v>255</v>
      </c>
      <c r="B26" s="815">
        <v>804</v>
      </c>
      <c r="C26" s="1049">
        <v>869</v>
      </c>
      <c r="D26" s="1050">
        <v>997</v>
      </c>
      <c r="E26" s="1057">
        <v>788</v>
      </c>
      <c r="F26" s="1057">
        <v>760</v>
      </c>
      <c r="G26" s="1050">
        <v>917</v>
      </c>
      <c r="H26" s="1051">
        <v>1093</v>
      </c>
      <c r="I26" s="1052">
        <v>976</v>
      </c>
      <c r="J26" s="1040">
        <v>944</v>
      </c>
      <c r="K26" s="1040">
        <v>1063</v>
      </c>
      <c r="L26" s="1040">
        <v>2069</v>
      </c>
      <c r="M26" s="1040">
        <v>1340</v>
      </c>
      <c r="N26" s="1040">
        <v>1245</v>
      </c>
      <c r="O26" s="1040">
        <v>1312</v>
      </c>
      <c r="P26" s="1040">
        <v>1310</v>
      </c>
      <c r="Q26" s="1264">
        <v>1492</v>
      </c>
      <c r="R26" s="1263">
        <v>1453</v>
      </c>
    </row>
    <row r="27" spans="1:20" ht="15">
      <c r="A27" s="532" t="s">
        <v>256</v>
      </c>
      <c r="B27" s="815">
        <v>30</v>
      </c>
      <c r="C27" s="1049">
        <v>19</v>
      </c>
      <c r="D27" s="1050">
        <v>20</v>
      </c>
      <c r="E27" s="1057">
        <v>20</v>
      </c>
      <c r="F27" s="1057">
        <v>30</v>
      </c>
      <c r="G27" s="1050">
        <v>33</v>
      </c>
      <c r="H27" s="1051">
        <v>32</v>
      </c>
      <c r="I27" s="1052">
        <v>47</v>
      </c>
      <c r="J27" s="1040">
        <v>34</v>
      </c>
      <c r="K27" s="1040">
        <v>40</v>
      </c>
      <c r="L27" s="1040">
        <v>54</v>
      </c>
      <c r="M27" s="1040">
        <v>79</v>
      </c>
      <c r="N27" s="1040">
        <v>108</v>
      </c>
      <c r="O27" s="1040">
        <v>60</v>
      </c>
      <c r="P27" s="1040">
        <v>65</v>
      </c>
      <c r="Q27" s="1264">
        <v>10</v>
      </c>
      <c r="R27" s="1263">
        <v>41</v>
      </c>
    </row>
    <row r="28" spans="1:20" ht="15">
      <c r="A28" s="532" t="s">
        <v>257</v>
      </c>
      <c r="B28" s="815" t="s">
        <v>57</v>
      </c>
      <c r="C28" s="1049" t="s">
        <v>57</v>
      </c>
      <c r="D28" s="1050" t="s">
        <v>57</v>
      </c>
      <c r="E28" s="1057" t="s">
        <v>57</v>
      </c>
      <c r="F28" s="1057">
        <v>1</v>
      </c>
      <c r="G28" s="1050">
        <v>1</v>
      </c>
      <c r="H28" s="1057" t="s">
        <v>57</v>
      </c>
      <c r="I28" s="1057" t="s">
        <v>57</v>
      </c>
      <c r="J28" s="1053" t="s">
        <v>57</v>
      </c>
      <c r="K28" s="1053" t="s">
        <v>57</v>
      </c>
      <c r="L28" s="1053" t="s">
        <v>57</v>
      </c>
      <c r="M28" s="1040">
        <v>2</v>
      </c>
      <c r="N28" s="1040">
        <v>7</v>
      </c>
      <c r="O28" s="1053" t="s">
        <v>57</v>
      </c>
      <c r="P28" s="1053" t="s">
        <v>57</v>
      </c>
      <c r="Q28" s="1264">
        <v>1</v>
      </c>
      <c r="R28" s="535" t="s">
        <v>57</v>
      </c>
      <c r="T28" s="1265"/>
    </row>
    <row r="29" spans="1:20" ht="15">
      <c r="A29" s="532" t="s">
        <v>258</v>
      </c>
      <c r="B29" s="815">
        <v>353</v>
      </c>
      <c r="C29" s="1049">
        <v>296</v>
      </c>
      <c r="D29" s="1050">
        <v>178</v>
      </c>
      <c r="E29" s="1057">
        <v>164</v>
      </c>
      <c r="F29" s="1057">
        <v>182</v>
      </c>
      <c r="G29" s="1050">
        <v>222</v>
      </c>
      <c r="H29" s="1051">
        <v>253</v>
      </c>
      <c r="I29" s="1052">
        <v>353</v>
      </c>
      <c r="J29" s="1040">
        <v>245</v>
      </c>
      <c r="K29" s="1040">
        <v>278</v>
      </c>
      <c r="L29" s="1040">
        <v>199</v>
      </c>
      <c r="M29" s="1040">
        <v>201</v>
      </c>
      <c r="N29" s="1040">
        <v>228</v>
      </c>
      <c r="O29" s="1040">
        <v>140</v>
      </c>
      <c r="P29" s="1040">
        <v>133</v>
      </c>
      <c r="Q29" s="1264">
        <v>143</v>
      </c>
      <c r="R29" s="1263">
        <v>185</v>
      </c>
    </row>
    <row r="30" spans="1:20" ht="15">
      <c r="A30" s="532" t="s">
        <v>259</v>
      </c>
      <c r="B30" s="815">
        <v>3</v>
      </c>
      <c r="C30" s="1056">
        <v>5</v>
      </c>
      <c r="D30" s="1050">
        <v>8</v>
      </c>
      <c r="E30" s="1057">
        <v>3</v>
      </c>
      <c r="F30" s="1057">
        <v>4</v>
      </c>
      <c r="G30" s="1050">
        <v>5</v>
      </c>
      <c r="H30" s="1051">
        <v>1</v>
      </c>
      <c r="I30" s="1052">
        <v>2</v>
      </c>
      <c r="J30" s="1040">
        <v>6</v>
      </c>
      <c r="K30" s="1040">
        <v>12</v>
      </c>
      <c r="L30" s="1040">
        <v>7</v>
      </c>
      <c r="M30" s="1040">
        <v>15</v>
      </c>
      <c r="N30" s="1040">
        <v>6</v>
      </c>
      <c r="O30" s="1040">
        <v>7</v>
      </c>
      <c r="P30" s="1040">
        <v>7</v>
      </c>
      <c r="Q30" s="1264">
        <v>2</v>
      </c>
      <c r="R30" s="1263">
        <v>15</v>
      </c>
    </row>
    <row r="31" spans="1:20" ht="15">
      <c r="A31" s="532" t="s">
        <v>261</v>
      </c>
      <c r="B31" s="1058">
        <v>2</v>
      </c>
      <c r="C31" s="1056" t="s">
        <v>57</v>
      </c>
      <c r="D31" s="1050">
        <v>1</v>
      </c>
      <c r="E31" s="1057">
        <v>1</v>
      </c>
      <c r="F31" s="1057">
        <v>1</v>
      </c>
      <c r="G31" s="1050">
        <v>0</v>
      </c>
      <c r="H31" s="1051">
        <v>1</v>
      </c>
      <c r="I31" s="1052">
        <v>5</v>
      </c>
      <c r="J31" s="1040">
        <v>5</v>
      </c>
      <c r="K31" s="1040">
        <v>5</v>
      </c>
      <c r="L31" s="1040">
        <v>1</v>
      </c>
      <c r="M31" s="1040">
        <v>5</v>
      </c>
      <c r="N31" s="1040">
        <v>8</v>
      </c>
      <c r="O31" s="1040">
        <v>7</v>
      </c>
      <c r="P31" s="1040">
        <v>20</v>
      </c>
      <c r="Q31" s="1264">
        <v>14</v>
      </c>
      <c r="R31" s="1263">
        <v>9</v>
      </c>
    </row>
    <row r="32" spans="1:20" ht="15">
      <c r="A32" s="536" t="s">
        <v>262</v>
      </c>
      <c r="B32" s="1058" t="s">
        <v>57</v>
      </c>
      <c r="C32" s="1056" t="s">
        <v>57</v>
      </c>
      <c r="D32" s="1050">
        <v>3</v>
      </c>
      <c r="E32" s="1057">
        <v>1</v>
      </c>
      <c r="F32" s="1057">
        <v>48</v>
      </c>
      <c r="G32" s="1050">
        <v>6</v>
      </c>
      <c r="H32" s="1057" t="s">
        <v>57</v>
      </c>
      <c r="I32" s="1052">
        <v>7</v>
      </c>
      <c r="J32" s="1053" t="s">
        <v>57</v>
      </c>
      <c r="K32" s="1053" t="s">
        <v>57</v>
      </c>
      <c r="L32" s="1053" t="s">
        <v>57</v>
      </c>
      <c r="M32" s="1040">
        <v>135</v>
      </c>
      <c r="N32" s="1053" t="s">
        <v>57</v>
      </c>
      <c r="O32" s="1053" t="s">
        <v>57</v>
      </c>
      <c r="P32" s="1053" t="s">
        <v>57</v>
      </c>
      <c r="Q32" s="1264">
        <v>5</v>
      </c>
      <c r="R32" s="535" t="s">
        <v>57</v>
      </c>
      <c r="T32" s="1265"/>
    </row>
    <row r="33" spans="1:20" ht="15">
      <c r="A33" s="532" t="s">
        <v>263</v>
      </c>
      <c r="B33" s="815">
        <v>525</v>
      </c>
      <c r="C33" s="1049">
        <v>517</v>
      </c>
      <c r="D33" s="1050">
        <v>477</v>
      </c>
      <c r="E33" s="1057">
        <v>546</v>
      </c>
      <c r="F33" s="1057">
        <v>548</v>
      </c>
      <c r="G33" s="1050">
        <v>608</v>
      </c>
      <c r="H33" s="1051">
        <v>676</v>
      </c>
      <c r="I33" s="1052">
        <v>779</v>
      </c>
      <c r="J33" s="1040">
        <v>856</v>
      </c>
      <c r="K33" s="1040">
        <v>870</v>
      </c>
      <c r="L33" s="1040">
        <v>864</v>
      </c>
      <c r="M33" s="1040">
        <v>791</v>
      </c>
      <c r="N33" s="1040">
        <v>845</v>
      </c>
      <c r="O33" s="1040">
        <v>650</v>
      </c>
      <c r="P33" s="1040">
        <v>831</v>
      </c>
      <c r="Q33" s="1264">
        <v>1021</v>
      </c>
      <c r="R33" s="1263">
        <v>987</v>
      </c>
    </row>
    <row r="34" spans="1:20" ht="15">
      <c r="A34" s="532" t="s">
        <v>264</v>
      </c>
      <c r="B34" s="815">
        <v>625</v>
      </c>
      <c r="C34" s="1049">
        <v>623</v>
      </c>
      <c r="D34" s="1050">
        <v>498</v>
      </c>
      <c r="E34" s="1057">
        <v>558</v>
      </c>
      <c r="F34" s="1057">
        <v>597</v>
      </c>
      <c r="G34" s="1050">
        <v>825</v>
      </c>
      <c r="H34" s="1051">
        <v>1087</v>
      </c>
      <c r="I34" s="1052">
        <v>985</v>
      </c>
      <c r="J34" s="1040">
        <v>908</v>
      </c>
      <c r="K34" s="1040">
        <v>886</v>
      </c>
      <c r="L34" s="1040">
        <v>899</v>
      </c>
      <c r="M34" s="1040">
        <v>888</v>
      </c>
      <c r="N34" s="1040">
        <v>874</v>
      </c>
      <c r="O34" s="1040">
        <v>605</v>
      </c>
      <c r="P34" s="1040">
        <v>578</v>
      </c>
      <c r="Q34" s="1264">
        <v>655</v>
      </c>
      <c r="R34" s="1263">
        <v>523</v>
      </c>
    </row>
    <row r="35" spans="1:20" ht="15">
      <c r="A35" s="537" t="s">
        <v>265</v>
      </c>
      <c r="B35" s="1058">
        <v>3</v>
      </c>
      <c r="C35" s="1049">
        <v>3</v>
      </c>
      <c r="D35" s="1050">
        <v>8</v>
      </c>
      <c r="E35" s="1057">
        <v>13</v>
      </c>
      <c r="F35" s="1057">
        <v>2</v>
      </c>
      <c r="G35" s="1050">
        <v>4</v>
      </c>
      <c r="H35" s="1051">
        <v>8</v>
      </c>
      <c r="I35" s="1052">
        <v>1</v>
      </c>
      <c r="J35" s="1040">
        <v>3</v>
      </c>
      <c r="K35" s="1040">
        <v>11</v>
      </c>
      <c r="L35" s="1040">
        <v>6</v>
      </c>
      <c r="M35" s="1040">
        <v>5</v>
      </c>
      <c r="N35" s="1040">
        <v>2</v>
      </c>
      <c r="O35" s="1053" t="s">
        <v>57</v>
      </c>
      <c r="P35" s="1053" t="s">
        <v>57</v>
      </c>
      <c r="Q35" s="1264">
        <v>2</v>
      </c>
      <c r="R35" s="1263">
        <v>1</v>
      </c>
    </row>
    <row r="36" spans="1:20" ht="15">
      <c r="A36" s="532" t="s">
        <v>266</v>
      </c>
      <c r="B36" s="815">
        <v>145</v>
      </c>
      <c r="C36" s="1049">
        <v>101</v>
      </c>
      <c r="D36" s="1050">
        <v>95</v>
      </c>
      <c r="E36" s="1057">
        <v>77</v>
      </c>
      <c r="F36" s="1057">
        <v>72</v>
      </c>
      <c r="G36" s="1050">
        <v>109</v>
      </c>
      <c r="H36" s="1051">
        <v>178</v>
      </c>
      <c r="I36" s="1052">
        <v>218</v>
      </c>
      <c r="J36" s="1040">
        <v>150</v>
      </c>
      <c r="K36" s="1040">
        <v>163</v>
      </c>
      <c r="L36" s="1040">
        <v>297</v>
      </c>
      <c r="M36" s="1040">
        <v>277</v>
      </c>
      <c r="N36" s="1040">
        <v>384</v>
      </c>
      <c r="O36" s="1040">
        <v>310</v>
      </c>
      <c r="P36" s="1040">
        <v>441</v>
      </c>
      <c r="Q36" s="1264">
        <v>421</v>
      </c>
      <c r="R36" s="1263">
        <v>663</v>
      </c>
    </row>
    <row r="37" spans="1:20" ht="15">
      <c r="A37" s="532" t="s">
        <v>267</v>
      </c>
      <c r="B37" s="815" t="s">
        <v>57</v>
      </c>
      <c r="C37" s="1056" t="s">
        <v>57</v>
      </c>
      <c r="D37" s="1050" t="s">
        <v>57</v>
      </c>
      <c r="E37" s="1050">
        <v>1</v>
      </c>
      <c r="F37" s="1050" t="s">
        <v>57</v>
      </c>
      <c r="G37" s="1050">
        <v>0</v>
      </c>
      <c r="H37" s="1057" t="s">
        <v>57</v>
      </c>
      <c r="I37" s="1057" t="s">
        <v>57</v>
      </c>
      <c r="J37" s="1053" t="s">
        <v>57</v>
      </c>
      <c r="K37" s="1053" t="s">
        <v>57</v>
      </c>
      <c r="L37" s="1053" t="s">
        <v>57</v>
      </c>
      <c r="M37" s="1053" t="s">
        <v>57</v>
      </c>
      <c r="N37" s="1053" t="s">
        <v>57</v>
      </c>
      <c r="O37" s="1053" t="s">
        <v>57</v>
      </c>
      <c r="P37" s="1053" t="s">
        <v>57</v>
      </c>
      <c r="Q37" s="1055" t="s">
        <v>57</v>
      </c>
      <c r="R37" s="1263">
        <v>3</v>
      </c>
    </row>
    <row r="38" spans="1:20" ht="15">
      <c r="A38" s="532" t="s">
        <v>446</v>
      </c>
      <c r="B38" s="815"/>
      <c r="C38" s="1049"/>
      <c r="D38" s="1050"/>
      <c r="E38" s="1057"/>
      <c r="F38" s="1057"/>
      <c r="G38" s="1050"/>
      <c r="H38" s="1051"/>
      <c r="I38" s="1052"/>
      <c r="J38" s="1040"/>
      <c r="K38" s="1053" t="s">
        <v>57</v>
      </c>
      <c r="L38" s="1053" t="s">
        <v>57</v>
      </c>
      <c r="M38" s="1053" t="s">
        <v>57</v>
      </c>
      <c r="N38" s="1053" t="s">
        <v>57</v>
      </c>
      <c r="O38" s="1040">
        <v>2</v>
      </c>
      <c r="P38" s="1040">
        <v>2</v>
      </c>
      <c r="Q38" s="1264">
        <v>3</v>
      </c>
      <c r="R38" s="535" t="s">
        <v>57</v>
      </c>
      <c r="T38" s="1265"/>
    </row>
    <row r="39" spans="1:20" ht="15">
      <c r="A39" s="532" t="s">
        <v>664</v>
      </c>
      <c r="B39" s="815" t="s">
        <v>57</v>
      </c>
      <c r="C39" s="1056" t="s">
        <v>57</v>
      </c>
      <c r="D39" s="1050">
        <v>2</v>
      </c>
      <c r="E39" s="1057">
        <v>1</v>
      </c>
      <c r="F39" s="1057" t="s">
        <v>57</v>
      </c>
      <c r="G39" s="1050">
        <v>0</v>
      </c>
      <c r="H39" s="1057" t="s">
        <v>57</v>
      </c>
      <c r="I39" s="1052">
        <v>2</v>
      </c>
      <c r="J39" s="1040">
        <v>2</v>
      </c>
      <c r="K39" s="1040">
        <v>4</v>
      </c>
      <c r="L39" s="1040">
        <v>1</v>
      </c>
      <c r="M39" s="1040">
        <v>3</v>
      </c>
      <c r="N39" s="1040">
        <v>5</v>
      </c>
      <c r="O39" s="1040">
        <v>6</v>
      </c>
      <c r="P39" s="1040">
        <v>16</v>
      </c>
      <c r="Q39" s="1264">
        <v>4</v>
      </c>
      <c r="R39" s="1263">
        <v>2</v>
      </c>
    </row>
    <row r="40" spans="1:20" ht="15">
      <c r="A40" s="532" t="s">
        <v>270</v>
      </c>
      <c r="B40" s="815" t="s">
        <v>57</v>
      </c>
      <c r="C40" s="1056" t="s">
        <v>57</v>
      </c>
      <c r="D40" s="1050" t="s">
        <v>57</v>
      </c>
      <c r="E40" s="1057" t="s">
        <v>57</v>
      </c>
      <c r="F40" s="1057">
        <v>1</v>
      </c>
      <c r="G40" s="1050">
        <v>1</v>
      </c>
      <c r="H40" s="1057" t="s">
        <v>57</v>
      </c>
      <c r="I40" s="1057" t="s">
        <v>57</v>
      </c>
      <c r="J40" s="1053" t="s">
        <v>57</v>
      </c>
      <c r="K40" s="1053" t="s">
        <v>57</v>
      </c>
      <c r="L40" s="1040">
        <v>4</v>
      </c>
      <c r="M40" s="1040">
        <v>3</v>
      </c>
      <c r="N40" s="1040">
        <v>2</v>
      </c>
      <c r="O40" s="1040">
        <v>1</v>
      </c>
      <c r="P40" s="1053" t="s">
        <v>57</v>
      </c>
      <c r="Q40" s="1264">
        <v>5</v>
      </c>
      <c r="R40" s="1263">
        <v>4</v>
      </c>
    </row>
    <row r="41" spans="1:20" ht="15">
      <c r="A41" s="532" t="s">
        <v>271</v>
      </c>
      <c r="B41" s="815">
        <v>9127</v>
      </c>
      <c r="C41" s="1049">
        <v>9614</v>
      </c>
      <c r="D41" s="1050">
        <v>8354</v>
      </c>
      <c r="E41" s="1057">
        <v>8707</v>
      </c>
      <c r="F41" s="1057">
        <v>9257</v>
      </c>
      <c r="G41" s="1050">
        <v>9823</v>
      </c>
      <c r="H41" s="1051">
        <v>9984</v>
      </c>
      <c r="I41" s="1052">
        <v>10268</v>
      </c>
      <c r="J41" s="1040">
        <v>11585</v>
      </c>
      <c r="K41" s="1040">
        <v>12431</v>
      </c>
      <c r="L41" s="1040">
        <v>13855</v>
      </c>
      <c r="M41" s="1040">
        <v>15470</v>
      </c>
      <c r="N41" s="1040">
        <v>17764</v>
      </c>
      <c r="O41" s="1040">
        <v>16431</v>
      </c>
      <c r="P41" s="1040">
        <v>19912</v>
      </c>
      <c r="Q41" s="1264">
        <v>19084</v>
      </c>
      <c r="R41" s="1263">
        <v>16341</v>
      </c>
    </row>
    <row r="42" spans="1:20" ht="15">
      <c r="A42" s="532" t="s">
        <v>272</v>
      </c>
      <c r="B42" s="815">
        <v>296</v>
      </c>
      <c r="C42" s="1049">
        <v>360</v>
      </c>
      <c r="D42" s="1050">
        <v>390</v>
      </c>
      <c r="E42" s="1057">
        <v>263</v>
      </c>
      <c r="F42" s="1057">
        <v>292</v>
      </c>
      <c r="G42" s="1050">
        <v>400</v>
      </c>
      <c r="H42" s="1051">
        <v>351</v>
      </c>
      <c r="I42" s="1052">
        <v>504</v>
      </c>
      <c r="J42" s="1040">
        <v>836</v>
      </c>
      <c r="K42" s="1040">
        <v>920</v>
      </c>
      <c r="L42" s="1040">
        <v>1008</v>
      </c>
      <c r="M42" s="1040">
        <v>1068</v>
      </c>
      <c r="N42" s="1040">
        <v>973</v>
      </c>
      <c r="O42" s="1040">
        <v>800</v>
      </c>
      <c r="P42" s="1040">
        <v>833</v>
      </c>
      <c r="Q42" s="1264">
        <v>942</v>
      </c>
      <c r="R42" s="1263">
        <v>739</v>
      </c>
    </row>
    <row r="43" spans="1:20" ht="15">
      <c r="A43" s="532" t="s">
        <v>274</v>
      </c>
      <c r="B43" s="815">
        <v>201</v>
      </c>
      <c r="C43" s="1049">
        <v>206</v>
      </c>
      <c r="D43" s="1050">
        <v>185</v>
      </c>
      <c r="E43" s="1057">
        <v>193</v>
      </c>
      <c r="F43" s="1057">
        <v>263</v>
      </c>
      <c r="G43" s="1050">
        <v>178</v>
      </c>
      <c r="H43" s="1051">
        <v>170</v>
      </c>
      <c r="I43" s="1052">
        <v>205</v>
      </c>
      <c r="J43" s="1040">
        <v>300</v>
      </c>
      <c r="K43" s="1040">
        <v>312</v>
      </c>
      <c r="L43" s="1040">
        <v>288</v>
      </c>
      <c r="M43" s="1040">
        <v>211</v>
      </c>
      <c r="N43" s="1040">
        <v>243</v>
      </c>
      <c r="O43" s="1040">
        <v>322</v>
      </c>
      <c r="P43" s="1040">
        <v>446</v>
      </c>
      <c r="Q43" s="1264">
        <v>442</v>
      </c>
      <c r="R43" s="1263">
        <v>441</v>
      </c>
    </row>
    <row r="44" spans="1:20" ht="15">
      <c r="A44" s="538" t="s">
        <v>275</v>
      </c>
      <c r="B44" s="815">
        <v>1305</v>
      </c>
      <c r="C44" s="1049">
        <v>1211</v>
      </c>
      <c r="D44" s="1050">
        <v>1162</v>
      </c>
      <c r="E44" s="1057">
        <v>1190</v>
      </c>
      <c r="F44" s="1057">
        <v>1492</v>
      </c>
      <c r="G44" s="1050">
        <v>1768</v>
      </c>
      <c r="H44" s="1051">
        <v>1785</v>
      </c>
      <c r="I44" s="1052">
        <v>2430</v>
      </c>
      <c r="J44" s="1040">
        <v>2926</v>
      </c>
      <c r="K44" s="1040">
        <v>3463</v>
      </c>
      <c r="L44" s="1040">
        <v>4123</v>
      </c>
      <c r="M44" s="1040">
        <v>4563</v>
      </c>
      <c r="N44" s="1040">
        <v>4383</v>
      </c>
      <c r="O44" s="1040">
        <v>4168</v>
      </c>
      <c r="P44" s="1040">
        <v>5340</v>
      </c>
      <c r="Q44" s="1264">
        <v>4384</v>
      </c>
      <c r="R44" s="1263">
        <v>3906</v>
      </c>
    </row>
    <row r="45" spans="1:20" ht="15">
      <c r="A45" s="539" t="s">
        <v>276</v>
      </c>
      <c r="B45" s="1059">
        <v>1</v>
      </c>
      <c r="C45" s="1056" t="s">
        <v>57</v>
      </c>
      <c r="D45" s="1050" t="s">
        <v>57</v>
      </c>
      <c r="E45" s="1057">
        <v>1</v>
      </c>
      <c r="F45" s="1057" t="s">
        <v>57</v>
      </c>
      <c r="G45" s="1050">
        <v>8</v>
      </c>
      <c r="H45" s="1057" t="s">
        <v>57</v>
      </c>
      <c r="I45" s="1052">
        <v>23</v>
      </c>
      <c r="J45" s="1053" t="s">
        <v>57</v>
      </c>
      <c r="K45" s="1053">
        <v>32</v>
      </c>
      <c r="L45" s="1053">
        <v>21</v>
      </c>
      <c r="M45" s="1053">
        <v>58</v>
      </c>
      <c r="N45" s="1053">
        <v>20</v>
      </c>
      <c r="O45" s="1053">
        <v>40</v>
      </c>
      <c r="P45" s="1040">
        <v>44</v>
      </c>
      <c r="Q45" s="1264">
        <v>12</v>
      </c>
      <c r="R45" s="1263">
        <v>19</v>
      </c>
    </row>
    <row r="46" spans="1:20" ht="15">
      <c r="A46" s="370" t="s">
        <v>277</v>
      </c>
      <c r="B46" s="815">
        <v>2364</v>
      </c>
      <c r="C46" s="1049">
        <v>2262</v>
      </c>
      <c r="D46" s="1050">
        <v>2096</v>
      </c>
      <c r="E46" s="1057">
        <v>2808</v>
      </c>
      <c r="F46" s="1057">
        <v>3652</v>
      </c>
      <c r="G46" s="1050">
        <v>3735</v>
      </c>
      <c r="H46" s="1051">
        <v>4756</v>
      </c>
      <c r="I46" s="1052">
        <v>6323</v>
      </c>
      <c r="J46" s="1040">
        <v>14144</v>
      </c>
      <c r="K46" s="1040">
        <v>28770</v>
      </c>
      <c r="L46" s="1040">
        <v>50942</v>
      </c>
      <c r="M46" s="1040">
        <v>57879</v>
      </c>
      <c r="N46" s="1040">
        <v>76334</v>
      </c>
      <c r="O46" s="1040">
        <v>102593</v>
      </c>
      <c r="P46" s="1040">
        <v>228445</v>
      </c>
      <c r="Q46" s="1264">
        <v>127705</v>
      </c>
      <c r="R46" s="1263">
        <v>111697</v>
      </c>
    </row>
    <row r="47" spans="1:20" ht="15">
      <c r="A47" s="532" t="s">
        <v>278</v>
      </c>
      <c r="B47" s="815">
        <v>249</v>
      </c>
      <c r="C47" s="1049">
        <v>187</v>
      </c>
      <c r="D47" s="1050">
        <v>183</v>
      </c>
      <c r="E47" s="1057">
        <v>185</v>
      </c>
      <c r="F47" s="1057">
        <v>184</v>
      </c>
      <c r="G47" s="1050">
        <v>300</v>
      </c>
      <c r="H47" s="1051">
        <v>296</v>
      </c>
      <c r="I47" s="1052">
        <v>272</v>
      </c>
      <c r="J47" s="1040">
        <v>344</v>
      </c>
      <c r="K47" s="1040">
        <v>256</v>
      </c>
      <c r="L47" s="1040">
        <v>316</v>
      </c>
      <c r="M47" s="1040">
        <v>297</v>
      </c>
      <c r="N47" s="1040">
        <v>371</v>
      </c>
      <c r="O47" s="1040">
        <v>332</v>
      </c>
      <c r="P47" s="1040">
        <v>492</v>
      </c>
      <c r="Q47" s="1264">
        <v>582</v>
      </c>
      <c r="R47" s="1263">
        <v>595</v>
      </c>
    </row>
    <row r="48" spans="1:20" ht="15">
      <c r="A48" s="532" t="s">
        <v>665</v>
      </c>
      <c r="B48" s="815" t="s">
        <v>57</v>
      </c>
      <c r="C48" s="1049" t="s">
        <v>57</v>
      </c>
      <c r="D48" s="1050">
        <v>5</v>
      </c>
      <c r="E48" s="1057">
        <v>4</v>
      </c>
      <c r="F48" s="1057" t="s">
        <v>57</v>
      </c>
      <c r="G48" s="1050">
        <v>0</v>
      </c>
      <c r="H48" s="1057" t="s">
        <v>57</v>
      </c>
      <c r="I48" s="1052">
        <v>5</v>
      </c>
      <c r="J48" s="1053" t="s">
        <v>57</v>
      </c>
      <c r="K48" s="1040">
        <v>11</v>
      </c>
      <c r="L48" s="1040">
        <v>8</v>
      </c>
      <c r="M48" s="1040">
        <v>3</v>
      </c>
      <c r="N48" s="1053" t="s">
        <v>57</v>
      </c>
      <c r="O48" s="1040">
        <v>1</v>
      </c>
      <c r="P48" s="1040">
        <v>15</v>
      </c>
      <c r="Q48" s="1264">
        <v>5</v>
      </c>
      <c r="R48" s="535" t="s">
        <v>57</v>
      </c>
      <c r="T48" s="1265"/>
    </row>
    <row r="49" spans="1:20" ht="15">
      <c r="A49" s="532" t="s">
        <v>280</v>
      </c>
      <c r="B49" s="815">
        <v>68</v>
      </c>
      <c r="C49" s="1049">
        <v>100</v>
      </c>
      <c r="D49" s="1050">
        <v>66</v>
      </c>
      <c r="E49" s="1057">
        <v>91</v>
      </c>
      <c r="F49" s="1057">
        <v>65</v>
      </c>
      <c r="G49" s="1050">
        <v>59</v>
      </c>
      <c r="H49" s="1051">
        <v>44</v>
      </c>
      <c r="I49" s="1052">
        <v>36</v>
      </c>
      <c r="J49" s="1040">
        <v>31</v>
      </c>
      <c r="K49" s="1040">
        <v>52</v>
      </c>
      <c r="L49" s="1040">
        <v>95</v>
      </c>
      <c r="M49" s="1040">
        <v>62</v>
      </c>
      <c r="N49" s="1040">
        <v>93</v>
      </c>
      <c r="O49" s="1040">
        <v>68</v>
      </c>
      <c r="P49" s="1040">
        <v>63</v>
      </c>
      <c r="Q49" s="1264">
        <v>112</v>
      </c>
      <c r="R49" s="1263">
        <v>79</v>
      </c>
    </row>
    <row r="50" spans="1:20" ht="15">
      <c r="A50" s="532" t="s">
        <v>282</v>
      </c>
      <c r="B50" s="815">
        <v>12</v>
      </c>
      <c r="C50" s="1049">
        <v>22</v>
      </c>
      <c r="D50" s="1050">
        <v>42</v>
      </c>
      <c r="E50" s="1057">
        <v>33</v>
      </c>
      <c r="F50" s="1057">
        <v>14</v>
      </c>
      <c r="G50" s="1050">
        <v>40</v>
      </c>
      <c r="H50" s="1051">
        <v>64</v>
      </c>
      <c r="I50" s="1052">
        <v>62</v>
      </c>
      <c r="J50" s="1040">
        <v>65</v>
      </c>
      <c r="K50" s="1040">
        <v>75</v>
      </c>
      <c r="L50" s="1040">
        <v>72</v>
      </c>
      <c r="M50" s="1040">
        <v>71</v>
      </c>
      <c r="N50" s="1040">
        <v>99</v>
      </c>
      <c r="O50" s="1040">
        <v>79</v>
      </c>
      <c r="P50" s="1040">
        <v>107</v>
      </c>
      <c r="Q50" s="1264">
        <v>142</v>
      </c>
      <c r="R50" s="1263">
        <v>150</v>
      </c>
    </row>
    <row r="51" spans="1:20" ht="15">
      <c r="A51" s="532" t="s">
        <v>283</v>
      </c>
      <c r="B51" s="815">
        <v>3</v>
      </c>
      <c r="C51" s="1049">
        <v>13</v>
      </c>
      <c r="D51" s="1050">
        <v>6</v>
      </c>
      <c r="E51" s="1057">
        <v>1</v>
      </c>
      <c r="F51" s="1057">
        <v>3</v>
      </c>
      <c r="G51" s="1050">
        <v>5</v>
      </c>
      <c r="H51" s="1051">
        <v>2</v>
      </c>
      <c r="I51" s="1052">
        <v>2</v>
      </c>
      <c r="J51" s="1040">
        <v>15</v>
      </c>
      <c r="K51" s="1040">
        <v>28</v>
      </c>
      <c r="L51" s="1040">
        <v>18</v>
      </c>
      <c r="M51" s="1040">
        <v>10</v>
      </c>
      <c r="N51" s="1040">
        <v>9</v>
      </c>
      <c r="O51" s="1040">
        <v>9</v>
      </c>
      <c r="P51" s="1040">
        <v>4</v>
      </c>
      <c r="Q51" s="1264">
        <v>1</v>
      </c>
      <c r="R51" s="1263">
        <v>3</v>
      </c>
    </row>
    <row r="52" spans="1:20" ht="15">
      <c r="A52" s="370" t="s">
        <v>284</v>
      </c>
      <c r="B52" s="815" t="s">
        <v>57</v>
      </c>
      <c r="C52" s="1049" t="s">
        <v>57</v>
      </c>
      <c r="D52" s="1050" t="s">
        <v>57</v>
      </c>
      <c r="E52" s="1057" t="s">
        <v>57</v>
      </c>
      <c r="F52" s="1057">
        <v>60</v>
      </c>
      <c r="G52" s="1050">
        <v>65</v>
      </c>
      <c r="H52" s="1051">
        <v>41</v>
      </c>
      <c r="I52" s="1052">
        <v>63</v>
      </c>
      <c r="J52" s="1040">
        <v>170</v>
      </c>
      <c r="K52" s="1040">
        <v>74</v>
      </c>
      <c r="L52" s="1040">
        <v>89</v>
      </c>
      <c r="M52" s="1040">
        <v>23</v>
      </c>
      <c r="N52" s="1040">
        <v>45</v>
      </c>
      <c r="O52" s="1040">
        <v>35</v>
      </c>
      <c r="P52" s="1040">
        <v>44</v>
      </c>
      <c r="Q52" s="1264">
        <v>12</v>
      </c>
      <c r="R52" s="1263">
        <v>34</v>
      </c>
    </row>
    <row r="53" spans="1:20" ht="15">
      <c r="A53" s="532" t="s">
        <v>285</v>
      </c>
      <c r="B53" s="815">
        <v>88</v>
      </c>
      <c r="C53" s="1049">
        <v>101</v>
      </c>
      <c r="D53" s="1050">
        <v>115</v>
      </c>
      <c r="E53" s="1057">
        <v>151</v>
      </c>
      <c r="F53" s="1057">
        <v>210</v>
      </c>
      <c r="G53" s="1050">
        <v>718</v>
      </c>
      <c r="H53" s="1051">
        <v>333</v>
      </c>
      <c r="I53" s="1052">
        <v>375</v>
      </c>
      <c r="J53" s="1040">
        <v>393</v>
      </c>
      <c r="K53" s="1040">
        <v>354</v>
      </c>
      <c r="L53" s="1040">
        <v>480</v>
      </c>
      <c r="M53" s="1040">
        <v>494</v>
      </c>
      <c r="N53" s="1040">
        <v>571</v>
      </c>
      <c r="O53" s="1040">
        <v>601</v>
      </c>
      <c r="P53" s="1040">
        <v>634</v>
      </c>
      <c r="Q53" s="1264">
        <v>948</v>
      </c>
      <c r="R53" s="1263">
        <v>922</v>
      </c>
    </row>
    <row r="54" spans="1:20" ht="15">
      <c r="A54" s="532" t="s">
        <v>286</v>
      </c>
      <c r="B54" s="815">
        <v>212</v>
      </c>
      <c r="C54" s="1049">
        <v>256</v>
      </c>
      <c r="D54" s="1050">
        <v>266</v>
      </c>
      <c r="E54" s="1057">
        <v>164</v>
      </c>
      <c r="F54" s="1057">
        <v>256</v>
      </c>
      <c r="G54" s="1050">
        <v>201</v>
      </c>
      <c r="H54" s="1051">
        <v>307</v>
      </c>
      <c r="I54" s="1052">
        <v>274</v>
      </c>
      <c r="J54" s="1040">
        <v>315</v>
      </c>
      <c r="K54" s="1040">
        <v>332</v>
      </c>
      <c r="L54" s="1040">
        <v>413</v>
      </c>
      <c r="M54" s="1040">
        <v>411</v>
      </c>
      <c r="N54" s="1040">
        <v>516</v>
      </c>
      <c r="O54" s="1040">
        <v>494</v>
      </c>
      <c r="P54" s="1040">
        <v>363</v>
      </c>
      <c r="Q54" s="1264">
        <v>383</v>
      </c>
      <c r="R54" s="1263">
        <v>392</v>
      </c>
    </row>
    <row r="55" spans="1:20" ht="15">
      <c r="A55" s="532" t="s">
        <v>287</v>
      </c>
      <c r="B55" s="815">
        <v>922</v>
      </c>
      <c r="C55" s="1049">
        <v>1197</v>
      </c>
      <c r="D55" s="1050">
        <v>997</v>
      </c>
      <c r="E55" s="1057">
        <v>884</v>
      </c>
      <c r="F55" s="1057">
        <v>827</v>
      </c>
      <c r="G55" s="1050">
        <v>869</v>
      </c>
      <c r="H55" s="1051">
        <v>1120</v>
      </c>
      <c r="I55" s="1052">
        <v>1095</v>
      </c>
      <c r="J55" s="1040">
        <v>1387</v>
      </c>
      <c r="K55" s="1040">
        <v>1399</v>
      </c>
      <c r="L55" s="1040">
        <v>1510</v>
      </c>
      <c r="M55" s="1040">
        <v>1533</v>
      </c>
      <c r="N55" s="1040">
        <v>1511</v>
      </c>
      <c r="O55" s="1040">
        <v>1426</v>
      </c>
      <c r="P55" s="1040">
        <v>1801</v>
      </c>
      <c r="Q55" s="1264">
        <v>1827</v>
      </c>
      <c r="R55" s="1263">
        <v>1677</v>
      </c>
    </row>
    <row r="56" spans="1:20" ht="15">
      <c r="A56" s="532" t="s">
        <v>666</v>
      </c>
      <c r="B56" s="815">
        <v>2</v>
      </c>
      <c r="C56" s="1049">
        <v>9</v>
      </c>
      <c r="D56" s="1050" t="s">
        <v>57</v>
      </c>
      <c r="E56" s="1057">
        <v>2</v>
      </c>
      <c r="F56" s="1057">
        <v>2</v>
      </c>
      <c r="G56" s="1050">
        <v>0</v>
      </c>
      <c r="H56" s="1051">
        <v>6</v>
      </c>
      <c r="I56" s="1052">
        <v>12</v>
      </c>
      <c r="J56" s="1040">
        <v>1</v>
      </c>
      <c r="K56" s="1040">
        <v>3</v>
      </c>
      <c r="L56" s="1040">
        <v>1</v>
      </c>
      <c r="M56" s="1040">
        <v>4</v>
      </c>
      <c r="N56" s="1040">
        <v>4</v>
      </c>
      <c r="O56" s="1053" t="s">
        <v>57</v>
      </c>
      <c r="P56" s="1053" t="s">
        <v>57</v>
      </c>
      <c r="Q56" s="1055" t="s">
        <v>57</v>
      </c>
      <c r="R56" s="1263">
        <v>1</v>
      </c>
    </row>
    <row r="57" spans="1:20" ht="15">
      <c r="A57" s="532" t="s">
        <v>288</v>
      </c>
      <c r="B57" s="815">
        <v>70</v>
      </c>
      <c r="C57" s="1049">
        <v>77</v>
      </c>
      <c r="D57" s="1050">
        <v>50</v>
      </c>
      <c r="E57" s="1057">
        <v>79</v>
      </c>
      <c r="F57" s="1057">
        <v>51</v>
      </c>
      <c r="G57" s="1050">
        <v>71</v>
      </c>
      <c r="H57" s="1051">
        <v>63</v>
      </c>
      <c r="I57" s="1052">
        <v>86</v>
      </c>
      <c r="J57" s="1040">
        <v>84</v>
      </c>
      <c r="K57" s="1040">
        <v>113</v>
      </c>
      <c r="L57" s="1040">
        <v>104</v>
      </c>
      <c r="M57" s="1040">
        <v>91</v>
      </c>
      <c r="N57" s="1040">
        <v>105</v>
      </c>
      <c r="O57" s="1040">
        <v>96</v>
      </c>
      <c r="P57" s="1040">
        <v>147</v>
      </c>
      <c r="Q57" s="1264">
        <v>139</v>
      </c>
      <c r="R57" s="1263">
        <v>153</v>
      </c>
    </row>
    <row r="58" spans="1:20" ht="15">
      <c r="A58" s="532" t="s">
        <v>289</v>
      </c>
      <c r="B58" s="815">
        <v>28</v>
      </c>
      <c r="C58" s="1049">
        <v>24</v>
      </c>
      <c r="D58" s="1050">
        <v>32</v>
      </c>
      <c r="E58" s="1057">
        <v>27</v>
      </c>
      <c r="F58" s="1057">
        <v>47</v>
      </c>
      <c r="G58" s="1050">
        <v>34</v>
      </c>
      <c r="H58" s="1051">
        <v>35</v>
      </c>
      <c r="I58" s="1052">
        <v>36</v>
      </c>
      <c r="J58" s="1040">
        <v>36</v>
      </c>
      <c r="K58" s="1040">
        <v>56</v>
      </c>
      <c r="L58" s="1040">
        <v>57</v>
      </c>
      <c r="M58" s="1040">
        <v>88</v>
      </c>
      <c r="N58" s="1040">
        <v>48</v>
      </c>
      <c r="O58" s="1040">
        <v>47</v>
      </c>
      <c r="P58" s="1040">
        <v>60</v>
      </c>
      <c r="Q58" s="1264">
        <v>104</v>
      </c>
      <c r="R58" s="1263">
        <v>71</v>
      </c>
    </row>
    <row r="59" spans="1:20" ht="15">
      <c r="A59" s="532" t="s">
        <v>290</v>
      </c>
      <c r="B59" s="815">
        <v>11</v>
      </c>
      <c r="C59" s="1049">
        <v>11</v>
      </c>
      <c r="D59" s="1050">
        <v>14</v>
      </c>
      <c r="E59" s="1057">
        <v>27</v>
      </c>
      <c r="F59" s="1057">
        <v>38</v>
      </c>
      <c r="G59" s="1050">
        <v>18</v>
      </c>
      <c r="H59" s="1051">
        <v>58</v>
      </c>
      <c r="I59" s="1052">
        <v>32</v>
      </c>
      <c r="J59" s="1040">
        <v>33</v>
      </c>
      <c r="K59" s="1040">
        <v>31</v>
      </c>
      <c r="L59" s="1040">
        <v>15</v>
      </c>
      <c r="M59" s="1040">
        <v>45</v>
      </c>
      <c r="N59" s="1040">
        <v>64</v>
      </c>
      <c r="O59" s="1040">
        <v>35</v>
      </c>
      <c r="P59" s="1040">
        <v>27</v>
      </c>
      <c r="Q59" s="1264">
        <v>85</v>
      </c>
      <c r="R59" s="1263">
        <v>31</v>
      </c>
    </row>
    <row r="60" spans="1:20" ht="15">
      <c r="A60" s="532" t="s">
        <v>291</v>
      </c>
      <c r="B60" s="815">
        <v>69</v>
      </c>
      <c r="C60" s="1049">
        <v>56</v>
      </c>
      <c r="D60" s="1050">
        <v>34</v>
      </c>
      <c r="E60" s="1057">
        <v>36</v>
      </c>
      <c r="F60" s="1057">
        <v>36</v>
      </c>
      <c r="G60" s="1050">
        <v>25</v>
      </c>
      <c r="H60" s="1051">
        <v>56</v>
      </c>
      <c r="I60" s="1052">
        <v>34</v>
      </c>
      <c r="J60" s="1040">
        <v>44</v>
      </c>
      <c r="K60" s="1040">
        <v>68</v>
      </c>
      <c r="L60" s="1040">
        <v>48</v>
      </c>
      <c r="M60" s="1040">
        <v>57</v>
      </c>
      <c r="N60" s="1040">
        <v>60</v>
      </c>
      <c r="O60" s="1040">
        <v>40</v>
      </c>
      <c r="P60" s="1040">
        <v>23</v>
      </c>
      <c r="Q60" s="1264">
        <v>38</v>
      </c>
      <c r="R60" s="1263">
        <v>48</v>
      </c>
    </row>
    <row r="61" spans="1:20" ht="15">
      <c r="A61" s="532" t="s">
        <v>667</v>
      </c>
      <c r="B61" s="815"/>
      <c r="C61" s="1049"/>
      <c r="D61" s="1050"/>
      <c r="E61" s="1057"/>
      <c r="F61" s="1057"/>
      <c r="G61" s="1050"/>
      <c r="H61" s="1051"/>
      <c r="I61" s="1052"/>
      <c r="J61" s="1040"/>
      <c r="K61" s="1053" t="s">
        <v>57</v>
      </c>
      <c r="L61" s="1053" t="s">
        <v>57</v>
      </c>
      <c r="M61" s="1053" t="s">
        <v>57</v>
      </c>
      <c r="N61" s="1053" t="s">
        <v>57</v>
      </c>
      <c r="O61" s="1040">
        <v>2</v>
      </c>
      <c r="P61" s="1053" t="s">
        <v>57</v>
      </c>
      <c r="Q61" s="1055" t="s">
        <v>57</v>
      </c>
      <c r="R61" s="535" t="s">
        <v>57</v>
      </c>
      <c r="T61" s="1265"/>
    </row>
    <row r="62" spans="1:20" ht="15">
      <c r="A62" s="532" t="s">
        <v>293</v>
      </c>
      <c r="B62" s="815">
        <v>26</v>
      </c>
      <c r="C62" s="1049">
        <v>35</v>
      </c>
      <c r="D62" s="1050">
        <v>48</v>
      </c>
      <c r="E62" s="1057">
        <v>64</v>
      </c>
      <c r="F62" s="1057">
        <v>37</v>
      </c>
      <c r="G62" s="1050">
        <v>56</v>
      </c>
      <c r="H62" s="1051">
        <v>86</v>
      </c>
      <c r="I62" s="1052">
        <v>114</v>
      </c>
      <c r="J62" s="1040">
        <v>73</v>
      </c>
      <c r="K62" s="1040">
        <v>142</v>
      </c>
      <c r="L62" s="1040">
        <v>144</v>
      </c>
      <c r="M62" s="1040">
        <v>226</v>
      </c>
      <c r="N62" s="1040">
        <v>247</v>
      </c>
      <c r="O62" s="1040">
        <v>287</v>
      </c>
      <c r="P62" s="1040">
        <v>331</v>
      </c>
      <c r="Q62" s="1264">
        <v>510</v>
      </c>
      <c r="R62" s="1263">
        <v>389</v>
      </c>
    </row>
    <row r="63" spans="1:20" ht="15">
      <c r="A63" s="532" t="s">
        <v>294</v>
      </c>
      <c r="B63" s="815"/>
      <c r="C63" s="1049"/>
      <c r="D63" s="1050"/>
      <c r="E63" s="1057"/>
      <c r="F63" s="1057"/>
      <c r="G63" s="1050"/>
      <c r="H63" s="1051"/>
      <c r="I63" s="1052"/>
      <c r="J63" s="1040"/>
      <c r="K63" s="1053" t="s">
        <v>57</v>
      </c>
      <c r="L63" s="1040">
        <v>2</v>
      </c>
      <c r="M63" s="1053" t="s">
        <v>57</v>
      </c>
      <c r="N63" s="1053" t="s">
        <v>57</v>
      </c>
      <c r="O63" s="1053" t="s">
        <v>57</v>
      </c>
      <c r="P63" s="1040">
        <v>4</v>
      </c>
      <c r="Q63" s="1264">
        <v>1</v>
      </c>
      <c r="R63" s="535" t="s">
        <v>57</v>
      </c>
      <c r="T63" s="1265"/>
    </row>
    <row r="64" spans="1:20" ht="15">
      <c r="A64" s="536" t="s">
        <v>295</v>
      </c>
      <c r="B64" s="1058" t="s">
        <v>57</v>
      </c>
      <c r="C64" s="1056">
        <v>2</v>
      </c>
      <c r="D64" s="1050">
        <v>1</v>
      </c>
      <c r="E64" s="1057" t="s">
        <v>57</v>
      </c>
      <c r="F64" s="1057">
        <v>1</v>
      </c>
      <c r="G64" s="1050">
        <v>4</v>
      </c>
      <c r="H64" s="1051">
        <v>3</v>
      </c>
      <c r="I64" s="1052">
        <v>5</v>
      </c>
      <c r="J64" s="1040">
        <v>1</v>
      </c>
      <c r="K64" s="1040">
        <v>2</v>
      </c>
      <c r="L64" s="1053" t="s">
        <v>57</v>
      </c>
      <c r="M64" s="1040">
        <v>4</v>
      </c>
      <c r="N64" s="1053" t="s">
        <v>57</v>
      </c>
      <c r="O64" s="1053" t="s">
        <v>57</v>
      </c>
      <c r="P64" s="1040">
        <v>2</v>
      </c>
      <c r="Q64" s="1264">
        <v>3</v>
      </c>
      <c r="R64" s="1263">
        <v>7</v>
      </c>
    </row>
    <row r="65" spans="1:20" ht="15">
      <c r="A65" s="536" t="s">
        <v>296</v>
      </c>
      <c r="B65" s="1058" t="s">
        <v>57</v>
      </c>
      <c r="C65" s="1056">
        <v>12</v>
      </c>
      <c r="D65" s="1050">
        <v>1</v>
      </c>
      <c r="E65" s="1057" t="s">
        <v>57</v>
      </c>
      <c r="F65" s="1057">
        <v>2</v>
      </c>
      <c r="G65" s="1050">
        <v>0</v>
      </c>
      <c r="H65" s="1051">
        <v>4</v>
      </c>
      <c r="I65" s="1052">
        <v>3</v>
      </c>
      <c r="J65" s="1053" t="s">
        <v>57</v>
      </c>
      <c r="K65" s="1053" t="s">
        <v>57</v>
      </c>
      <c r="L65" s="1040">
        <v>3</v>
      </c>
      <c r="M65" s="1053" t="s">
        <v>57</v>
      </c>
      <c r="N65" s="1053" t="s">
        <v>57</v>
      </c>
      <c r="O65" s="1053" t="s">
        <v>57</v>
      </c>
      <c r="P65" s="1040">
        <v>1</v>
      </c>
      <c r="Q65" s="1055" t="s">
        <v>57</v>
      </c>
      <c r="R65" s="1263">
        <v>2</v>
      </c>
    </row>
    <row r="66" spans="1:20" ht="15">
      <c r="A66" s="532" t="s">
        <v>297</v>
      </c>
      <c r="B66" s="815">
        <v>3</v>
      </c>
      <c r="C66" s="1049">
        <v>1</v>
      </c>
      <c r="D66" s="1050" t="s">
        <v>57</v>
      </c>
      <c r="E66" s="1057">
        <v>6</v>
      </c>
      <c r="F66" s="1057">
        <v>5</v>
      </c>
      <c r="G66" s="1050">
        <v>15</v>
      </c>
      <c r="H66" s="1051">
        <v>26</v>
      </c>
      <c r="I66" s="1052">
        <v>2</v>
      </c>
      <c r="J66" s="1040">
        <v>7</v>
      </c>
      <c r="K66" s="1040">
        <v>9</v>
      </c>
      <c r="L66" s="1040">
        <v>10</v>
      </c>
      <c r="M66" s="1040">
        <v>3</v>
      </c>
      <c r="N66" s="1040">
        <v>4</v>
      </c>
      <c r="O66" s="1040">
        <v>3</v>
      </c>
      <c r="P66" s="1040">
        <v>7</v>
      </c>
      <c r="Q66" s="1264">
        <v>3</v>
      </c>
      <c r="R66" s="1263">
        <v>5</v>
      </c>
    </row>
    <row r="67" spans="1:20" ht="15">
      <c r="A67" s="532" t="s">
        <v>298</v>
      </c>
      <c r="B67" s="815">
        <v>548</v>
      </c>
      <c r="C67" s="1049">
        <v>526</v>
      </c>
      <c r="D67" s="1050">
        <v>547</v>
      </c>
      <c r="E67" s="1057">
        <v>746</v>
      </c>
      <c r="F67" s="1057">
        <v>675</v>
      </c>
      <c r="G67" s="1050">
        <v>714</v>
      </c>
      <c r="H67" s="1051">
        <v>1117</v>
      </c>
      <c r="I67" s="1052">
        <v>797</v>
      </c>
      <c r="J67" s="1040">
        <v>959</v>
      </c>
      <c r="K67" s="1040">
        <v>1191</v>
      </c>
      <c r="L67" s="1040">
        <v>1468</v>
      </c>
      <c r="M67" s="1040">
        <v>1253</v>
      </c>
      <c r="N67" s="1040">
        <v>1199</v>
      </c>
      <c r="O67" s="1040">
        <v>1159</v>
      </c>
      <c r="P67" s="1040">
        <v>1213</v>
      </c>
      <c r="Q67" s="1264">
        <v>1416</v>
      </c>
      <c r="R67" s="1263">
        <v>1197</v>
      </c>
    </row>
    <row r="68" spans="1:20" ht="15">
      <c r="A68" s="532" t="s">
        <v>300</v>
      </c>
      <c r="B68" s="815">
        <v>5460</v>
      </c>
      <c r="C68" s="1049">
        <v>6254</v>
      </c>
      <c r="D68" s="1050">
        <v>5620</v>
      </c>
      <c r="E68" s="1057">
        <v>6176</v>
      </c>
      <c r="F68" s="1057">
        <v>5868</v>
      </c>
      <c r="G68" s="1050">
        <v>6375</v>
      </c>
      <c r="H68" s="1051">
        <v>6575</v>
      </c>
      <c r="I68" s="1052">
        <v>5959</v>
      </c>
      <c r="J68" s="1040">
        <v>6983</v>
      </c>
      <c r="K68" s="1040">
        <v>7157</v>
      </c>
      <c r="L68" s="1040">
        <v>7953</v>
      </c>
      <c r="M68" s="1040">
        <v>7642</v>
      </c>
      <c r="N68" s="1040">
        <v>8660</v>
      </c>
      <c r="O68" s="1040">
        <v>7259</v>
      </c>
      <c r="P68" s="1040">
        <v>6529</v>
      </c>
      <c r="Q68" s="1264">
        <v>8416</v>
      </c>
      <c r="R68" s="1263">
        <v>7617</v>
      </c>
    </row>
    <row r="69" spans="1:20" ht="15">
      <c r="A69" s="532" t="s">
        <v>299</v>
      </c>
      <c r="B69" s="815">
        <v>9</v>
      </c>
      <c r="C69" s="1049">
        <v>3</v>
      </c>
      <c r="D69" s="1050">
        <v>2</v>
      </c>
      <c r="E69" s="1057" t="s">
        <v>57</v>
      </c>
      <c r="F69" s="1057">
        <v>11</v>
      </c>
      <c r="G69" s="1050">
        <v>0</v>
      </c>
      <c r="H69" s="1051">
        <v>4</v>
      </c>
      <c r="I69" s="1052">
        <v>7</v>
      </c>
      <c r="J69" s="1040">
        <v>2</v>
      </c>
      <c r="K69" s="1040">
        <v>9</v>
      </c>
      <c r="L69" s="1040">
        <v>6</v>
      </c>
      <c r="M69" s="1040">
        <v>12</v>
      </c>
      <c r="N69" s="1040">
        <v>2</v>
      </c>
      <c r="O69" s="1040">
        <v>3</v>
      </c>
      <c r="P69" s="1040">
        <v>1</v>
      </c>
      <c r="Q69" s="1055" t="s">
        <v>57</v>
      </c>
      <c r="R69" s="1263">
        <v>1</v>
      </c>
    </row>
    <row r="70" spans="1:20" ht="15">
      <c r="A70" s="532" t="s">
        <v>301</v>
      </c>
      <c r="B70" s="815" t="s">
        <v>57</v>
      </c>
      <c r="C70" s="1049" t="s">
        <v>57</v>
      </c>
      <c r="D70" s="1050" t="s">
        <v>57</v>
      </c>
      <c r="E70" s="1057" t="s">
        <v>57</v>
      </c>
      <c r="F70" s="1057">
        <v>10</v>
      </c>
      <c r="G70" s="1050">
        <v>0</v>
      </c>
      <c r="H70" s="1057" t="s">
        <v>57</v>
      </c>
      <c r="I70" s="1057" t="s">
        <v>57</v>
      </c>
      <c r="J70" s="1053" t="s">
        <v>57</v>
      </c>
      <c r="K70" s="1040">
        <v>1</v>
      </c>
      <c r="L70" s="1053" t="s">
        <v>57</v>
      </c>
      <c r="M70" s="1053" t="s">
        <v>57</v>
      </c>
      <c r="N70" s="1040">
        <v>1</v>
      </c>
      <c r="O70" s="1053" t="s">
        <v>57</v>
      </c>
      <c r="P70" s="1053" t="s">
        <v>57</v>
      </c>
      <c r="Q70" s="1055" t="s">
        <v>57</v>
      </c>
      <c r="R70" s="535" t="s">
        <v>57</v>
      </c>
      <c r="T70" s="1265"/>
    </row>
    <row r="71" spans="1:20" ht="15">
      <c r="A71" s="532" t="s">
        <v>186</v>
      </c>
      <c r="B71" s="815">
        <v>2</v>
      </c>
      <c r="C71" s="1049">
        <v>3</v>
      </c>
      <c r="D71" s="1050">
        <v>11</v>
      </c>
      <c r="E71" s="1057">
        <v>8</v>
      </c>
      <c r="F71" s="1057">
        <v>27</v>
      </c>
      <c r="G71" s="1050">
        <v>9</v>
      </c>
      <c r="H71" s="1051">
        <v>18</v>
      </c>
      <c r="I71" s="1052">
        <v>25</v>
      </c>
      <c r="J71" s="1040">
        <v>24</v>
      </c>
      <c r="K71" s="1040">
        <v>26</v>
      </c>
      <c r="L71" s="1040">
        <v>32</v>
      </c>
      <c r="M71" s="1040">
        <v>31</v>
      </c>
      <c r="N71" s="1040">
        <v>27</v>
      </c>
      <c r="O71" s="1040">
        <v>31</v>
      </c>
      <c r="P71" s="1040">
        <v>47</v>
      </c>
      <c r="Q71" s="1264">
        <v>27</v>
      </c>
      <c r="R71" s="1263">
        <v>46</v>
      </c>
    </row>
    <row r="72" spans="1:20" ht="15">
      <c r="A72" s="532" t="s">
        <v>303</v>
      </c>
      <c r="B72" s="815">
        <v>11455</v>
      </c>
      <c r="C72" s="1049">
        <v>12686</v>
      </c>
      <c r="D72" s="1050">
        <v>11345</v>
      </c>
      <c r="E72" s="1057">
        <v>10300</v>
      </c>
      <c r="F72" s="1057">
        <v>10603</v>
      </c>
      <c r="G72" s="1050">
        <v>10525</v>
      </c>
      <c r="H72" s="1051">
        <v>11504</v>
      </c>
      <c r="I72" s="1052">
        <v>10042</v>
      </c>
      <c r="J72" s="1040">
        <v>12310</v>
      </c>
      <c r="K72" s="1040">
        <v>12792</v>
      </c>
      <c r="L72" s="1040">
        <v>14617</v>
      </c>
      <c r="M72" s="1040">
        <v>15095</v>
      </c>
      <c r="N72" s="1040">
        <v>14359</v>
      </c>
      <c r="O72" s="1040">
        <v>13432</v>
      </c>
      <c r="P72" s="1040">
        <v>13998</v>
      </c>
      <c r="Q72" s="1264">
        <v>15314</v>
      </c>
      <c r="R72" s="1263">
        <v>14299</v>
      </c>
    </row>
    <row r="73" spans="1:20" ht="15">
      <c r="A73" s="532" t="s">
        <v>304</v>
      </c>
      <c r="B73" s="1058" t="s">
        <v>57</v>
      </c>
      <c r="C73" s="1056">
        <v>2</v>
      </c>
      <c r="D73" s="1050">
        <v>1</v>
      </c>
      <c r="E73" s="1057" t="s">
        <v>57</v>
      </c>
      <c r="F73" s="1057">
        <v>1</v>
      </c>
      <c r="G73" s="1050">
        <v>1</v>
      </c>
      <c r="H73" s="1051">
        <v>4</v>
      </c>
      <c r="I73" s="1052">
        <v>13</v>
      </c>
      <c r="J73" s="1040">
        <v>2</v>
      </c>
      <c r="K73" s="1040">
        <v>1</v>
      </c>
      <c r="L73" s="1053" t="s">
        <v>57</v>
      </c>
      <c r="M73" s="1040">
        <v>2</v>
      </c>
      <c r="N73" s="1040">
        <v>4</v>
      </c>
      <c r="O73" s="1040">
        <v>9</v>
      </c>
      <c r="P73" s="1040">
        <v>2</v>
      </c>
      <c r="Q73" s="1264">
        <v>13</v>
      </c>
      <c r="R73" s="1263">
        <v>3</v>
      </c>
    </row>
    <row r="74" spans="1:20" ht="15">
      <c r="A74" s="532" t="s">
        <v>305</v>
      </c>
      <c r="B74" s="815">
        <v>59</v>
      </c>
      <c r="C74" s="1049">
        <v>32</v>
      </c>
      <c r="D74" s="1050">
        <v>52</v>
      </c>
      <c r="E74" s="1057">
        <v>30</v>
      </c>
      <c r="F74" s="1057">
        <v>61</v>
      </c>
      <c r="G74" s="1050">
        <v>63</v>
      </c>
      <c r="H74" s="1051">
        <v>49</v>
      </c>
      <c r="I74" s="1052">
        <v>89</v>
      </c>
      <c r="J74" s="1040">
        <v>57</v>
      </c>
      <c r="K74" s="1040">
        <v>41</v>
      </c>
      <c r="L74" s="1040">
        <v>45</v>
      </c>
      <c r="M74" s="1040">
        <v>65</v>
      </c>
      <c r="N74" s="1040">
        <v>59</v>
      </c>
      <c r="O74" s="1040">
        <v>96</v>
      </c>
      <c r="P74" s="1040">
        <v>51</v>
      </c>
      <c r="Q74" s="1264">
        <v>86</v>
      </c>
      <c r="R74" s="1263">
        <v>37</v>
      </c>
    </row>
    <row r="75" spans="1:20" ht="15">
      <c r="A75" s="532" t="s">
        <v>306</v>
      </c>
      <c r="B75" s="815">
        <v>126</v>
      </c>
      <c r="C75" s="1049">
        <v>244</v>
      </c>
      <c r="D75" s="1050">
        <v>137</v>
      </c>
      <c r="E75" s="1057">
        <v>209</v>
      </c>
      <c r="F75" s="1057">
        <v>166</v>
      </c>
      <c r="G75" s="1050">
        <v>135</v>
      </c>
      <c r="H75" s="1051">
        <v>203</v>
      </c>
      <c r="I75" s="1052">
        <v>173</v>
      </c>
      <c r="J75" s="1040">
        <v>188</v>
      </c>
      <c r="K75" s="1040">
        <v>166</v>
      </c>
      <c r="L75" s="1040">
        <v>252</v>
      </c>
      <c r="M75" s="1040">
        <v>234</v>
      </c>
      <c r="N75" s="1040">
        <v>238</v>
      </c>
      <c r="O75" s="1040">
        <v>180</v>
      </c>
      <c r="P75" s="1040">
        <v>227</v>
      </c>
      <c r="Q75" s="1264">
        <v>238</v>
      </c>
      <c r="R75" s="1263">
        <v>254</v>
      </c>
    </row>
    <row r="76" spans="1:20" ht="15">
      <c r="A76" s="532" t="s">
        <v>307</v>
      </c>
      <c r="B76" s="815"/>
      <c r="C76" s="1049"/>
      <c r="D76" s="1050"/>
      <c r="E76" s="1057"/>
      <c r="F76" s="1057"/>
      <c r="G76" s="1050"/>
      <c r="H76" s="1051"/>
      <c r="I76" s="1052"/>
      <c r="J76" s="1040"/>
      <c r="K76" s="1040"/>
      <c r="L76" s="1053" t="s">
        <v>57</v>
      </c>
      <c r="M76" s="1053" t="s">
        <v>57</v>
      </c>
      <c r="N76" s="1053" t="s">
        <v>57</v>
      </c>
      <c r="O76" s="1053" t="s">
        <v>57</v>
      </c>
      <c r="P76" s="1040">
        <v>2</v>
      </c>
      <c r="Q76" s="1264">
        <v>1</v>
      </c>
      <c r="R76" s="535" t="s">
        <v>57</v>
      </c>
      <c r="T76" s="1265"/>
    </row>
    <row r="77" spans="1:20" ht="15">
      <c r="A77" s="532" t="s">
        <v>451</v>
      </c>
      <c r="B77" s="1058">
        <v>1</v>
      </c>
      <c r="C77" s="1049" t="s">
        <v>57</v>
      </c>
      <c r="D77" s="1050" t="s">
        <v>57</v>
      </c>
      <c r="E77" s="1057" t="s">
        <v>57</v>
      </c>
      <c r="F77" s="1057">
        <v>1</v>
      </c>
      <c r="G77" s="1050">
        <v>4</v>
      </c>
      <c r="H77" s="1051">
        <v>3</v>
      </c>
      <c r="I77" s="1057" t="s">
        <v>57</v>
      </c>
      <c r="J77" s="1053" t="s">
        <v>57</v>
      </c>
      <c r="K77" s="1040">
        <v>4</v>
      </c>
      <c r="L77" s="1053" t="s">
        <v>57</v>
      </c>
      <c r="M77" s="1040">
        <v>2</v>
      </c>
      <c r="N77" s="1040">
        <v>3</v>
      </c>
      <c r="O77" s="1053" t="s">
        <v>57</v>
      </c>
      <c r="P77" s="1053" t="s">
        <v>57</v>
      </c>
      <c r="Q77" s="1264">
        <v>1</v>
      </c>
      <c r="R77" s="535" t="s">
        <v>57</v>
      </c>
      <c r="T77" s="1265"/>
    </row>
    <row r="78" spans="1:20" ht="15">
      <c r="A78" s="532" t="s">
        <v>309</v>
      </c>
      <c r="B78" s="815">
        <v>2</v>
      </c>
      <c r="C78" s="1056" t="s">
        <v>57</v>
      </c>
      <c r="D78" s="1050" t="s">
        <v>57</v>
      </c>
      <c r="E78" s="1057">
        <v>3</v>
      </c>
      <c r="F78" s="1057" t="s">
        <v>57</v>
      </c>
      <c r="G78" s="1050">
        <v>0</v>
      </c>
      <c r="H78" s="1051">
        <v>1</v>
      </c>
      <c r="I78" s="1052">
        <v>2</v>
      </c>
      <c r="J78" s="1053" t="s">
        <v>57</v>
      </c>
      <c r="K78" s="1053" t="s">
        <v>57</v>
      </c>
      <c r="L78" s="1053" t="s">
        <v>57</v>
      </c>
      <c r="M78" s="1040">
        <v>1</v>
      </c>
      <c r="N78" s="1053" t="s">
        <v>57</v>
      </c>
      <c r="O78" s="1040">
        <v>2</v>
      </c>
      <c r="P78" s="1040">
        <v>1</v>
      </c>
      <c r="Q78" s="1055" t="s">
        <v>57</v>
      </c>
      <c r="R78" s="535" t="s">
        <v>57</v>
      </c>
      <c r="T78" s="1265"/>
    </row>
    <row r="79" spans="1:20" ht="15">
      <c r="A79" s="532" t="s">
        <v>310</v>
      </c>
      <c r="B79" s="815">
        <v>56</v>
      </c>
      <c r="C79" s="1049">
        <v>39</v>
      </c>
      <c r="D79" s="1050">
        <v>29</v>
      </c>
      <c r="E79" s="1057">
        <v>27</v>
      </c>
      <c r="F79" s="1057">
        <v>16</v>
      </c>
      <c r="G79" s="1050">
        <v>44</v>
      </c>
      <c r="H79" s="1051">
        <v>44</v>
      </c>
      <c r="I79" s="1052">
        <v>31</v>
      </c>
      <c r="J79" s="1040">
        <v>55</v>
      </c>
      <c r="K79" s="1040">
        <v>43</v>
      </c>
      <c r="L79" s="1040">
        <v>53</v>
      </c>
      <c r="M79" s="1040">
        <v>83</v>
      </c>
      <c r="N79" s="1040">
        <v>72</v>
      </c>
      <c r="O79" s="1040">
        <v>81</v>
      </c>
      <c r="P79" s="1040">
        <v>80</v>
      </c>
      <c r="Q79" s="1264">
        <v>92</v>
      </c>
      <c r="R79" s="1263">
        <v>77</v>
      </c>
    </row>
    <row r="80" spans="1:20" ht="15">
      <c r="A80" s="540" t="s">
        <v>311</v>
      </c>
      <c r="B80" s="815"/>
      <c r="C80" s="1049"/>
      <c r="D80" s="1050"/>
      <c r="E80" s="1057" t="s">
        <v>57</v>
      </c>
      <c r="F80" s="1057" t="s">
        <v>57</v>
      </c>
      <c r="G80" s="1057" t="s">
        <v>57</v>
      </c>
      <c r="H80" s="1057" t="s">
        <v>57</v>
      </c>
      <c r="I80" s="1052">
        <v>51</v>
      </c>
      <c r="J80" s="1040">
        <v>67</v>
      </c>
      <c r="K80" s="1040">
        <v>40</v>
      </c>
      <c r="L80" s="1040">
        <v>33</v>
      </c>
      <c r="M80" s="1040">
        <v>43</v>
      </c>
      <c r="N80" s="1040">
        <v>45</v>
      </c>
      <c r="O80" s="1040">
        <v>34</v>
      </c>
      <c r="P80" s="1040">
        <v>20</v>
      </c>
      <c r="Q80" s="1264">
        <v>37</v>
      </c>
      <c r="R80" s="1263">
        <v>11</v>
      </c>
    </row>
    <row r="81" spans="1:20" ht="15">
      <c r="A81" s="532" t="s">
        <v>312</v>
      </c>
      <c r="B81" s="1058" t="s">
        <v>57</v>
      </c>
      <c r="C81" s="1056">
        <v>1</v>
      </c>
      <c r="D81" s="1050" t="s">
        <v>57</v>
      </c>
      <c r="E81" s="1057">
        <v>3</v>
      </c>
      <c r="F81" s="1057" t="s">
        <v>57</v>
      </c>
      <c r="G81" s="1050">
        <v>0</v>
      </c>
      <c r="H81" s="1057" t="s">
        <v>57</v>
      </c>
      <c r="I81" s="1057" t="s">
        <v>57</v>
      </c>
      <c r="J81" s="1053" t="s">
        <v>57</v>
      </c>
      <c r="K81" s="1053" t="s">
        <v>57</v>
      </c>
      <c r="L81" s="1053" t="s">
        <v>57</v>
      </c>
      <c r="M81" s="1053" t="s">
        <v>57</v>
      </c>
      <c r="N81" s="1040">
        <v>4</v>
      </c>
      <c r="O81" s="1053" t="s">
        <v>57</v>
      </c>
      <c r="P81" s="1040">
        <v>1</v>
      </c>
      <c r="Q81" s="1055" t="s">
        <v>57</v>
      </c>
      <c r="R81" s="535" t="s">
        <v>57</v>
      </c>
      <c r="T81" s="1265"/>
    </row>
    <row r="82" spans="1:20" ht="15">
      <c r="A82" s="532" t="s">
        <v>313</v>
      </c>
      <c r="B82" s="815">
        <v>2</v>
      </c>
      <c r="C82" s="1049">
        <v>7</v>
      </c>
      <c r="D82" s="1050">
        <v>1</v>
      </c>
      <c r="E82" s="1057" t="s">
        <v>57</v>
      </c>
      <c r="F82" s="1057">
        <v>1</v>
      </c>
      <c r="G82" s="1050">
        <v>5</v>
      </c>
      <c r="H82" s="1051">
        <v>4</v>
      </c>
      <c r="I82" s="1052">
        <v>5</v>
      </c>
      <c r="J82" s="1040">
        <v>10</v>
      </c>
      <c r="K82" s="1040">
        <v>4</v>
      </c>
      <c r="L82" s="1040">
        <v>4</v>
      </c>
      <c r="M82" s="1040">
        <v>1</v>
      </c>
      <c r="N82" s="1053" t="s">
        <v>57</v>
      </c>
      <c r="O82" s="1040">
        <v>13</v>
      </c>
      <c r="P82" s="1040">
        <v>5</v>
      </c>
      <c r="Q82" s="1264">
        <v>5</v>
      </c>
      <c r="R82" s="535" t="s">
        <v>57</v>
      </c>
      <c r="T82" s="1265"/>
    </row>
    <row r="83" spans="1:20" ht="15">
      <c r="A83" s="532" t="s">
        <v>314</v>
      </c>
      <c r="B83" s="815">
        <v>2</v>
      </c>
      <c r="C83" s="1049">
        <v>1</v>
      </c>
      <c r="D83" s="1050" t="s">
        <v>57</v>
      </c>
      <c r="E83" s="1057">
        <v>5</v>
      </c>
      <c r="F83" s="1057">
        <v>2</v>
      </c>
      <c r="G83" s="1050">
        <v>8</v>
      </c>
      <c r="H83" s="1051">
        <v>3</v>
      </c>
      <c r="I83" s="1052">
        <v>2</v>
      </c>
      <c r="J83" s="1053" t="s">
        <v>57</v>
      </c>
      <c r="K83" s="1040">
        <v>2</v>
      </c>
      <c r="L83" s="1053" t="s">
        <v>57</v>
      </c>
      <c r="M83" s="1053" t="s">
        <v>57</v>
      </c>
      <c r="N83" s="1040">
        <v>5</v>
      </c>
      <c r="O83" s="1040">
        <v>7</v>
      </c>
      <c r="P83" s="1040">
        <v>5</v>
      </c>
      <c r="Q83" s="1264">
        <v>8</v>
      </c>
      <c r="R83" s="1263">
        <v>9</v>
      </c>
    </row>
    <row r="84" spans="1:20" ht="15">
      <c r="A84" s="532" t="s">
        <v>315</v>
      </c>
      <c r="B84" s="815">
        <v>5</v>
      </c>
      <c r="C84" s="1049">
        <v>9</v>
      </c>
      <c r="D84" s="1050">
        <v>17</v>
      </c>
      <c r="E84" s="1057">
        <v>15</v>
      </c>
      <c r="F84" s="1057">
        <v>2</v>
      </c>
      <c r="G84" s="1050">
        <v>4</v>
      </c>
      <c r="H84" s="1051">
        <v>7</v>
      </c>
      <c r="I84" s="1052">
        <v>9</v>
      </c>
      <c r="J84" s="1040">
        <v>7</v>
      </c>
      <c r="K84" s="1040">
        <v>8</v>
      </c>
      <c r="L84" s="1040">
        <v>13</v>
      </c>
      <c r="M84" s="1040">
        <v>19</v>
      </c>
      <c r="N84" s="1040">
        <v>40</v>
      </c>
      <c r="O84" s="1040">
        <v>29</v>
      </c>
      <c r="P84" s="1040">
        <v>43</v>
      </c>
      <c r="Q84" s="1264">
        <v>27</v>
      </c>
      <c r="R84" s="1263">
        <v>18</v>
      </c>
    </row>
    <row r="85" spans="1:20" ht="15">
      <c r="A85" s="532" t="s">
        <v>316</v>
      </c>
      <c r="B85" s="815">
        <v>135</v>
      </c>
      <c r="C85" s="1049">
        <v>77</v>
      </c>
      <c r="D85" s="1050">
        <v>155</v>
      </c>
      <c r="E85" s="1057">
        <v>118</v>
      </c>
      <c r="F85" s="1057">
        <v>87</v>
      </c>
      <c r="G85" s="1050">
        <v>102</v>
      </c>
      <c r="H85" s="1051">
        <v>161</v>
      </c>
      <c r="I85" s="1052">
        <v>147</v>
      </c>
      <c r="J85" s="1040">
        <v>112</v>
      </c>
      <c r="K85" s="1040">
        <v>114</v>
      </c>
      <c r="L85" s="1040">
        <v>178</v>
      </c>
      <c r="M85" s="1040">
        <v>269</v>
      </c>
      <c r="N85" s="1040">
        <v>207</v>
      </c>
      <c r="O85" s="1040">
        <v>151</v>
      </c>
      <c r="P85" s="1040">
        <v>210</v>
      </c>
      <c r="Q85" s="1264">
        <v>156</v>
      </c>
      <c r="R85" s="1263">
        <v>308</v>
      </c>
    </row>
    <row r="86" spans="1:20" ht="15">
      <c r="A86" s="532" t="s">
        <v>317</v>
      </c>
      <c r="B86" s="815">
        <v>140</v>
      </c>
      <c r="C86" s="1049">
        <v>240</v>
      </c>
      <c r="D86" s="1050">
        <v>87</v>
      </c>
      <c r="E86" s="1057">
        <v>67</v>
      </c>
      <c r="F86" s="1057">
        <v>62</v>
      </c>
      <c r="G86" s="1050">
        <v>65</v>
      </c>
      <c r="H86" s="1051">
        <v>100</v>
      </c>
      <c r="I86" s="1052">
        <v>84</v>
      </c>
      <c r="J86" s="1040">
        <v>156</v>
      </c>
      <c r="K86" s="1040">
        <v>98</v>
      </c>
      <c r="L86" s="1040">
        <v>92</v>
      </c>
      <c r="M86" s="1040">
        <v>157</v>
      </c>
      <c r="N86" s="1040">
        <v>161</v>
      </c>
      <c r="O86" s="1040">
        <v>90</v>
      </c>
      <c r="P86" s="1040">
        <v>112</v>
      </c>
      <c r="Q86" s="1264">
        <v>133</v>
      </c>
      <c r="R86" s="1263">
        <v>76</v>
      </c>
    </row>
    <row r="87" spans="1:20" ht="15">
      <c r="A87" s="532" t="s">
        <v>318</v>
      </c>
      <c r="B87" s="815">
        <v>412</v>
      </c>
      <c r="C87" s="1049">
        <v>697</v>
      </c>
      <c r="D87" s="1050">
        <v>461</v>
      </c>
      <c r="E87" s="1057">
        <v>645</v>
      </c>
      <c r="F87" s="1057">
        <v>717</v>
      </c>
      <c r="G87" s="1050">
        <v>606</v>
      </c>
      <c r="H87" s="1051">
        <v>684</v>
      </c>
      <c r="I87" s="1052">
        <v>824</v>
      </c>
      <c r="J87" s="1040">
        <v>963</v>
      </c>
      <c r="K87" s="1040">
        <v>983</v>
      </c>
      <c r="L87" s="1040">
        <v>1100</v>
      </c>
      <c r="M87" s="1040">
        <v>1238</v>
      </c>
      <c r="N87" s="1040">
        <v>1558</v>
      </c>
      <c r="O87" s="1040">
        <v>1310</v>
      </c>
      <c r="P87" s="1040">
        <v>1713</v>
      </c>
      <c r="Q87" s="1264">
        <v>1757</v>
      </c>
      <c r="R87" s="1263">
        <v>1907</v>
      </c>
    </row>
    <row r="88" spans="1:20" ht="15">
      <c r="A88" s="532" t="s">
        <v>319</v>
      </c>
      <c r="B88" s="815">
        <v>35</v>
      </c>
      <c r="C88" s="1049">
        <v>62</v>
      </c>
      <c r="D88" s="1050">
        <v>64</v>
      </c>
      <c r="E88" s="1057">
        <v>51</v>
      </c>
      <c r="F88" s="1057">
        <v>56</v>
      </c>
      <c r="G88" s="1050">
        <v>91</v>
      </c>
      <c r="H88" s="1051">
        <v>70</v>
      </c>
      <c r="I88" s="1052">
        <v>99</v>
      </c>
      <c r="J88" s="1040">
        <v>65</v>
      </c>
      <c r="K88" s="1040">
        <v>80</v>
      </c>
      <c r="L88" s="1040">
        <v>90</v>
      </c>
      <c r="M88" s="1040">
        <v>96</v>
      </c>
      <c r="N88" s="1040">
        <v>63</v>
      </c>
      <c r="O88" s="1040">
        <v>151</v>
      </c>
      <c r="P88" s="1040">
        <v>107</v>
      </c>
      <c r="Q88" s="1264">
        <v>110</v>
      </c>
      <c r="R88" s="1263">
        <v>105</v>
      </c>
    </row>
    <row r="89" spans="1:20" ht="15">
      <c r="A89" s="532" t="s">
        <v>320</v>
      </c>
      <c r="B89" s="815">
        <v>9</v>
      </c>
      <c r="C89" s="1049">
        <v>39</v>
      </c>
      <c r="D89" s="1050">
        <v>27</v>
      </c>
      <c r="E89" s="1057">
        <v>38</v>
      </c>
      <c r="F89" s="1057">
        <v>28</v>
      </c>
      <c r="G89" s="1050">
        <v>11</v>
      </c>
      <c r="H89" s="1051">
        <v>31</v>
      </c>
      <c r="I89" s="1052">
        <v>69</v>
      </c>
      <c r="J89" s="1040">
        <v>41</v>
      </c>
      <c r="K89" s="1040">
        <v>59</v>
      </c>
      <c r="L89" s="1040">
        <v>41</v>
      </c>
      <c r="M89" s="1040">
        <v>35</v>
      </c>
      <c r="N89" s="1040">
        <v>16</v>
      </c>
      <c r="O89" s="1040">
        <v>7</v>
      </c>
      <c r="P89" s="1040">
        <v>24</v>
      </c>
      <c r="Q89" s="1264">
        <v>16</v>
      </c>
      <c r="R89" s="1263">
        <v>24</v>
      </c>
    </row>
    <row r="90" spans="1:20" ht="15">
      <c r="A90" s="532" t="s">
        <v>321</v>
      </c>
      <c r="B90" s="1058" t="s">
        <v>57</v>
      </c>
      <c r="C90" s="1056" t="s">
        <v>57</v>
      </c>
      <c r="D90" s="1050">
        <v>4</v>
      </c>
      <c r="E90" s="1057" t="s">
        <v>57</v>
      </c>
      <c r="F90" s="1057">
        <v>1</v>
      </c>
      <c r="G90" s="1050">
        <v>0</v>
      </c>
      <c r="H90" s="1051">
        <v>1</v>
      </c>
      <c r="I90" s="1052">
        <v>1</v>
      </c>
      <c r="J90" s="1040">
        <v>12</v>
      </c>
      <c r="K90" s="1040">
        <v>4</v>
      </c>
      <c r="L90" s="1053" t="s">
        <v>57</v>
      </c>
      <c r="M90" s="1040">
        <v>1</v>
      </c>
      <c r="N90" s="1053" t="s">
        <v>57</v>
      </c>
      <c r="O90" s="1040">
        <v>14</v>
      </c>
      <c r="P90" s="1040">
        <v>6</v>
      </c>
      <c r="Q90" s="1264">
        <v>2</v>
      </c>
      <c r="R90" s="1263">
        <v>5</v>
      </c>
    </row>
    <row r="91" spans="1:20" ht="15">
      <c r="A91" s="532" t="s">
        <v>322</v>
      </c>
      <c r="B91" s="815">
        <v>634</v>
      </c>
      <c r="C91" s="1049">
        <v>724</v>
      </c>
      <c r="D91" s="1050">
        <v>441</v>
      </c>
      <c r="E91" s="1057">
        <v>567</v>
      </c>
      <c r="F91" s="1057">
        <v>615</v>
      </c>
      <c r="G91" s="1050">
        <v>619</v>
      </c>
      <c r="H91" s="1051">
        <v>699</v>
      </c>
      <c r="I91" s="1052">
        <v>1036</v>
      </c>
      <c r="J91" s="1040">
        <v>1117</v>
      </c>
      <c r="K91" s="1040">
        <v>942</v>
      </c>
      <c r="L91" s="1040">
        <v>1141</v>
      </c>
      <c r="M91" s="1040">
        <v>1247</v>
      </c>
      <c r="N91" s="1040">
        <v>1190</v>
      </c>
      <c r="O91" s="1040">
        <v>1168</v>
      </c>
      <c r="P91" s="1040">
        <v>1615</v>
      </c>
      <c r="Q91" s="1264">
        <v>1405</v>
      </c>
      <c r="R91" s="1263">
        <v>1399</v>
      </c>
    </row>
    <row r="92" spans="1:20" ht="15">
      <c r="A92" s="532" t="s">
        <v>323</v>
      </c>
      <c r="B92" s="815">
        <v>82</v>
      </c>
      <c r="C92" s="1049">
        <v>101</v>
      </c>
      <c r="D92" s="1050">
        <v>36</v>
      </c>
      <c r="E92" s="1057">
        <v>82</v>
      </c>
      <c r="F92" s="1057">
        <v>56</v>
      </c>
      <c r="G92" s="1050">
        <v>48</v>
      </c>
      <c r="H92" s="1051">
        <v>113</v>
      </c>
      <c r="I92" s="1052">
        <v>53</v>
      </c>
      <c r="J92" s="1040">
        <v>79</v>
      </c>
      <c r="K92" s="1040">
        <v>75</v>
      </c>
      <c r="L92" s="1040">
        <v>54</v>
      </c>
      <c r="M92" s="1040">
        <v>157</v>
      </c>
      <c r="N92" s="1040">
        <v>67</v>
      </c>
      <c r="O92" s="1040">
        <v>55</v>
      </c>
      <c r="P92" s="1040">
        <v>58</v>
      </c>
      <c r="Q92" s="1055" t="s">
        <v>57</v>
      </c>
      <c r="R92" s="535" t="s">
        <v>57</v>
      </c>
    </row>
    <row r="93" spans="1:20" ht="15">
      <c r="A93" s="532" t="s">
        <v>324</v>
      </c>
      <c r="B93" s="815">
        <v>761</v>
      </c>
      <c r="C93" s="1049">
        <v>764</v>
      </c>
      <c r="D93" s="1050">
        <v>679</v>
      </c>
      <c r="E93" s="1057">
        <v>598</v>
      </c>
      <c r="F93" s="1057">
        <v>677</v>
      </c>
      <c r="G93" s="1050">
        <v>795</v>
      </c>
      <c r="H93" s="1051">
        <v>1025</v>
      </c>
      <c r="I93" s="1052">
        <v>1133</v>
      </c>
      <c r="J93" s="1040">
        <v>1287</v>
      </c>
      <c r="K93" s="1040">
        <v>1231</v>
      </c>
      <c r="L93" s="1040">
        <v>1698</v>
      </c>
      <c r="M93" s="1040">
        <v>2082</v>
      </c>
      <c r="N93" s="1040">
        <v>2047</v>
      </c>
      <c r="O93" s="1040">
        <v>1922</v>
      </c>
      <c r="P93" s="1040">
        <v>2040</v>
      </c>
      <c r="Q93" s="1264">
        <v>2193</v>
      </c>
      <c r="R93" s="1263">
        <v>2040</v>
      </c>
    </row>
    <row r="94" spans="1:20" ht="15">
      <c r="A94" s="532" t="s">
        <v>325</v>
      </c>
      <c r="B94" s="815">
        <v>4912</v>
      </c>
      <c r="C94" s="1049">
        <v>4395</v>
      </c>
      <c r="D94" s="1050">
        <v>4203</v>
      </c>
      <c r="E94" s="1057">
        <v>3770</v>
      </c>
      <c r="F94" s="1057">
        <v>4284</v>
      </c>
      <c r="G94" s="1050">
        <v>3960</v>
      </c>
      <c r="H94" s="1051">
        <v>4382</v>
      </c>
      <c r="I94" s="1052">
        <v>4502</v>
      </c>
      <c r="J94" s="1040">
        <v>5200</v>
      </c>
      <c r="K94" s="1040">
        <v>4764</v>
      </c>
      <c r="L94" s="1040">
        <v>5759</v>
      </c>
      <c r="M94" s="1040">
        <v>5705</v>
      </c>
      <c r="N94" s="1040">
        <v>5715</v>
      </c>
      <c r="O94" s="1040">
        <v>5104</v>
      </c>
      <c r="P94" s="1040">
        <v>5029</v>
      </c>
      <c r="Q94" s="1264">
        <v>5617</v>
      </c>
      <c r="R94" s="1263">
        <v>5472</v>
      </c>
    </row>
    <row r="95" spans="1:20" ht="15">
      <c r="A95" s="370" t="s">
        <v>668</v>
      </c>
      <c r="B95" s="815"/>
      <c r="C95" s="1049"/>
      <c r="D95" s="1050"/>
      <c r="E95" s="1057" t="s">
        <v>57</v>
      </c>
      <c r="F95" s="1057" t="s">
        <v>57</v>
      </c>
      <c r="G95" s="1057" t="s">
        <v>57</v>
      </c>
      <c r="H95" s="1057" t="s">
        <v>57</v>
      </c>
      <c r="I95" s="1052">
        <v>11</v>
      </c>
      <c r="J95" s="1053" t="s">
        <v>57</v>
      </c>
      <c r="K95" s="1040">
        <v>2</v>
      </c>
      <c r="L95" s="1040">
        <v>3</v>
      </c>
      <c r="M95" s="1053" t="s">
        <v>57</v>
      </c>
      <c r="N95" s="1053" t="s">
        <v>57</v>
      </c>
      <c r="O95" s="1040">
        <v>3</v>
      </c>
      <c r="P95" s="1040">
        <v>4</v>
      </c>
      <c r="Q95" s="1055" t="s">
        <v>57</v>
      </c>
      <c r="R95" s="535" t="s">
        <v>57</v>
      </c>
      <c r="T95" s="1265"/>
    </row>
    <row r="96" spans="1:20" ht="15">
      <c r="A96" s="532" t="s">
        <v>326</v>
      </c>
      <c r="B96" s="815">
        <v>32</v>
      </c>
      <c r="C96" s="1049">
        <v>49</v>
      </c>
      <c r="D96" s="1050">
        <v>53</v>
      </c>
      <c r="E96" s="1057">
        <v>14</v>
      </c>
      <c r="F96" s="1057">
        <v>20</v>
      </c>
      <c r="G96" s="1050">
        <v>42</v>
      </c>
      <c r="H96" s="1051">
        <v>46</v>
      </c>
      <c r="I96" s="1052">
        <v>27</v>
      </c>
      <c r="J96" s="1040">
        <v>43</v>
      </c>
      <c r="K96" s="1040">
        <v>43</v>
      </c>
      <c r="L96" s="1040">
        <v>32</v>
      </c>
      <c r="M96" s="1040">
        <v>41</v>
      </c>
      <c r="N96" s="1040">
        <v>35</v>
      </c>
      <c r="O96" s="1040">
        <v>37</v>
      </c>
      <c r="P96" s="1040">
        <v>60</v>
      </c>
      <c r="Q96" s="1264">
        <v>52</v>
      </c>
      <c r="R96" s="1263">
        <v>41</v>
      </c>
    </row>
    <row r="97" spans="1:20" ht="15">
      <c r="A97" s="532" t="s">
        <v>327</v>
      </c>
      <c r="B97" s="815">
        <v>5258</v>
      </c>
      <c r="C97" s="1049">
        <v>4764</v>
      </c>
      <c r="D97" s="1050">
        <v>4832</v>
      </c>
      <c r="E97" s="1057">
        <v>4633</v>
      </c>
      <c r="F97" s="1057">
        <v>5054</v>
      </c>
      <c r="G97" s="1050">
        <v>5358</v>
      </c>
      <c r="H97" s="1051">
        <v>6110</v>
      </c>
      <c r="I97" s="1052">
        <v>5786</v>
      </c>
      <c r="J97" s="1040">
        <v>6521</v>
      </c>
      <c r="K97" s="1040">
        <v>6199</v>
      </c>
      <c r="L97" s="1040">
        <v>7340</v>
      </c>
      <c r="M97" s="1040">
        <v>7883</v>
      </c>
      <c r="N97" s="1040">
        <v>8779</v>
      </c>
      <c r="O97" s="1040">
        <v>8671</v>
      </c>
      <c r="P97" s="1040">
        <v>7982</v>
      </c>
      <c r="Q97" s="1264">
        <v>8122</v>
      </c>
      <c r="R97" s="1263">
        <v>8154</v>
      </c>
    </row>
    <row r="98" spans="1:20" ht="15">
      <c r="A98" s="532" t="s">
        <v>328</v>
      </c>
      <c r="B98" s="815"/>
      <c r="C98" s="1049"/>
      <c r="D98" s="1050"/>
      <c r="E98" s="1057"/>
      <c r="F98" s="1057"/>
      <c r="G98" s="1050"/>
      <c r="H98" s="1051"/>
      <c r="I98" s="1052"/>
      <c r="J98" s="1040"/>
      <c r="K98" s="1053" t="s">
        <v>57</v>
      </c>
      <c r="L98" s="1053" t="s">
        <v>57</v>
      </c>
      <c r="M98" s="1053" t="s">
        <v>57</v>
      </c>
      <c r="N98" s="1053" t="s">
        <v>57</v>
      </c>
      <c r="O98" s="1040">
        <v>47</v>
      </c>
      <c r="P98" s="1040">
        <v>86</v>
      </c>
      <c r="Q98" s="1264">
        <v>117</v>
      </c>
      <c r="R98" s="1263">
        <v>214</v>
      </c>
    </row>
    <row r="99" spans="1:20" ht="15">
      <c r="A99" s="532" t="s">
        <v>329</v>
      </c>
      <c r="B99" s="815">
        <v>15</v>
      </c>
      <c r="C99" s="1049">
        <v>23</v>
      </c>
      <c r="D99" s="1050">
        <v>21</v>
      </c>
      <c r="E99" s="1057">
        <v>28</v>
      </c>
      <c r="F99" s="1057">
        <v>33</v>
      </c>
      <c r="G99" s="1050">
        <v>30</v>
      </c>
      <c r="H99" s="1051">
        <v>32</v>
      </c>
      <c r="I99" s="1052">
        <v>42</v>
      </c>
      <c r="J99" s="1040">
        <v>89</v>
      </c>
      <c r="K99" s="1040">
        <v>77</v>
      </c>
      <c r="L99" s="1040">
        <v>35</v>
      </c>
      <c r="M99" s="1040">
        <v>33</v>
      </c>
      <c r="N99" s="1040">
        <v>44</v>
      </c>
      <c r="O99" s="1040">
        <v>56</v>
      </c>
      <c r="P99" s="1040">
        <v>85</v>
      </c>
      <c r="Q99" s="1264">
        <v>48</v>
      </c>
      <c r="R99" s="1263">
        <v>74</v>
      </c>
    </row>
    <row r="100" spans="1:20" ht="15">
      <c r="A100" s="532" t="s">
        <v>330</v>
      </c>
      <c r="B100" s="815">
        <v>5</v>
      </c>
      <c r="C100" s="1056">
        <v>7</v>
      </c>
      <c r="D100" s="1050" t="s">
        <v>57</v>
      </c>
      <c r="E100" s="1057" t="s">
        <v>57</v>
      </c>
      <c r="F100" s="1057">
        <v>3</v>
      </c>
      <c r="G100" s="1050">
        <v>0</v>
      </c>
      <c r="H100" s="1051">
        <v>12</v>
      </c>
      <c r="I100" s="1052">
        <v>10</v>
      </c>
      <c r="J100" s="1040">
        <v>49</v>
      </c>
      <c r="K100" s="1040">
        <v>15</v>
      </c>
      <c r="L100" s="1040">
        <v>39</v>
      </c>
      <c r="M100" s="1040">
        <v>15</v>
      </c>
      <c r="N100" s="1040">
        <v>27</v>
      </c>
      <c r="O100" s="1040">
        <v>55</v>
      </c>
      <c r="P100" s="1040">
        <v>32</v>
      </c>
      <c r="Q100" s="1264">
        <v>63</v>
      </c>
      <c r="R100" s="1263">
        <v>60</v>
      </c>
    </row>
    <row r="101" spans="1:20" ht="15">
      <c r="A101" s="532" t="s">
        <v>331</v>
      </c>
      <c r="B101" s="815">
        <v>1</v>
      </c>
      <c r="C101" s="1049">
        <v>3</v>
      </c>
      <c r="D101" s="1050">
        <v>2</v>
      </c>
      <c r="E101" s="1057">
        <v>9</v>
      </c>
      <c r="F101" s="1057">
        <v>1</v>
      </c>
      <c r="G101" s="1050">
        <v>12</v>
      </c>
      <c r="H101" s="1051">
        <v>2</v>
      </c>
      <c r="I101" s="1052">
        <v>8</v>
      </c>
      <c r="J101" s="1040">
        <v>18</v>
      </c>
      <c r="K101" s="1040">
        <v>5</v>
      </c>
      <c r="L101" s="1040">
        <v>7</v>
      </c>
      <c r="M101" s="1040">
        <v>7</v>
      </c>
      <c r="N101" s="1040">
        <v>24</v>
      </c>
      <c r="O101" s="1040">
        <v>21</v>
      </c>
      <c r="P101" s="1040">
        <v>11</v>
      </c>
      <c r="Q101" s="1264">
        <v>6</v>
      </c>
      <c r="R101" s="1263">
        <v>18</v>
      </c>
    </row>
    <row r="102" spans="1:20" ht="15">
      <c r="A102" s="370" t="s">
        <v>669</v>
      </c>
      <c r="B102" s="1058">
        <v>2</v>
      </c>
      <c r="C102" s="1049" t="s">
        <v>57</v>
      </c>
      <c r="D102" s="1050">
        <v>1</v>
      </c>
      <c r="E102" s="1057">
        <v>6</v>
      </c>
      <c r="F102" s="1057" t="s">
        <v>57</v>
      </c>
      <c r="G102" s="1050">
        <v>0</v>
      </c>
      <c r="H102" s="1057" t="s">
        <v>57</v>
      </c>
      <c r="I102" s="1057" t="s">
        <v>57</v>
      </c>
      <c r="J102" s="1040">
        <v>1</v>
      </c>
      <c r="K102" s="1040">
        <v>1</v>
      </c>
      <c r="L102" s="1057" t="s">
        <v>57</v>
      </c>
      <c r="M102" s="1040">
        <v>5</v>
      </c>
      <c r="N102" s="1040">
        <v>2</v>
      </c>
      <c r="O102" s="1040">
        <v>2</v>
      </c>
      <c r="P102" s="1040">
        <v>4</v>
      </c>
      <c r="Q102" s="1055" t="s">
        <v>57</v>
      </c>
      <c r="R102" s="1263">
        <v>1</v>
      </c>
    </row>
    <row r="103" spans="1:20" ht="15">
      <c r="A103" s="370" t="s">
        <v>333</v>
      </c>
      <c r="B103" s="815">
        <v>1599</v>
      </c>
      <c r="C103" s="1049">
        <v>1566</v>
      </c>
      <c r="D103" s="1050">
        <v>1554</v>
      </c>
      <c r="E103" s="1057">
        <v>2069</v>
      </c>
      <c r="F103" s="1057">
        <v>2028</v>
      </c>
      <c r="G103" s="1050">
        <v>2323</v>
      </c>
      <c r="H103" s="1051">
        <v>3160</v>
      </c>
      <c r="I103" s="1052">
        <v>2729</v>
      </c>
      <c r="J103" s="1040">
        <v>4111</v>
      </c>
      <c r="K103" s="1040">
        <v>4462</v>
      </c>
      <c r="L103" s="1040">
        <v>4529</v>
      </c>
      <c r="M103" s="1040">
        <v>5011</v>
      </c>
      <c r="N103" s="1040">
        <v>5649</v>
      </c>
      <c r="O103" s="1040">
        <v>6557</v>
      </c>
      <c r="P103" s="1040">
        <v>8587</v>
      </c>
      <c r="Q103" s="1264">
        <v>8293</v>
      </c>
      <c r="R103" s="1263">
        <v>7855</v>
      </c>
    </row>
    <row r="104" spans="1:20" ht="15">
      <c r="A104" s="532" t="s">
        <v>335</v>
      </c>
      <c r="B104" s="815">
        <v>37</v>
      </c>
      <c r="C104" s="1049">
        <v>37</v>
      </c>
      <c r="D104" s="1050">
        <v>16</v>
      </c>
      <c r="E104" s="1057">
        <v>20</v>
      </c>
      <c r="F104" s="1057">
        <v>10</v>
      </c>
      <c r="G104" s="1050">
        <v>14</v>
      </c>
      <c r="H104" s="1051">
        <v>21</v>
      </c>
      <c r="I104" s="1052">
        <v>32</v>
      </c>
      <c r="J104" s="1040">
        <v>23</v>
      </c>
      <c r="K104" s="1040">
        <v>49</v>
      </c>
      <c r="L104" s="1040">
        <v>37</v>
      </c>
      <c r="M104" s="1040">
        <v>79</v>
      </c>
      <c r="N104" s="1040">
        <v>34</v>
      </c>
      <c r="O104" s="1040">
        <v>51</v>
      </c>
      <c r="P104" s="1040">
        <v>43</v>
      </c>
      <c r="Q104" s="1264">
        <v>59</v>
      </c>
      <c r="R104" s="1263">
        <v>38</v>
      </c>
    </row>
    <row r="105" spans="1:20" ht="15">
      <c r="A105" s="532" t="s">
        <v>336</v>
      </c>
      <c r="B105" s="1059" t="s">
        <v>57</v>
      </c>
      <c r="C105" s="1056" t="s">
        <v>57</v>
      </c>
      <c r="D105" s="1050" t="s">
        <v>57</v>
      </c>
      <c r="E105" s="1057" t="s">
        <v>57</v>
      </c>
      <c r="F105" s="1057" t="s">
        <v>57</v>
      </c>
      <c r="G105" s="1050">
        <v>3</v>
      </c>
      <c r="H105" s="1051">
        <v>2</v>
      </c>
      <c r="I105" s="1052">
        <v>2</v>
      </c>
      <c r="J105" s="1040">
        <v>1</v>
      </c>
      <c r="K105" s="1053" t="s">
        <v>57</v>
      </c>
      <c r="L105" s="1040">
        <v>2</v>
      </c>
      <c r="M105" s="1053" t="s">
        <v>57</v>
      </c>
      <c r="N105" s="1040">
        <v>4</v>
      </c>
      <c r="O105" s="1040">
        <v>3</v>
      </c>
      <c r="P105" s="1040">
        <v>1</v>
      </c>
      <c r="Q105" s="1264">
        <v>6</v>
      </c>
      <c r="R105" s="1263">
        <v>32</v>
      </c>
    </row>
    <row r="106" spans="1:20" ht="15">
      <c r="A106" s="537" t="s">
        <v>670</v>
      </c>
      <c r="B106" s="1059"/>
      <c r="C106" s="1056"/>
      <c r="D106" s="1050"/>
      <c r="E106" s="1057" t="s">
        <v>57</v>
      </c>
      <c r="F106" s="1057" t="s">
        <v>57</v>
      </c>
      <c r="G106" s="1057" t="s">
        <v>57</v>
      </c>
      <c r="H106" s="1057" t="s">
        <v>57</v>
      </c>
      <c r="I106" s="1052">
        <v>1</v>
      </c>
      <c r="J106" s="1053" t="s">
        <v>57</v>
      </c>
      <c r="K106" s="1053" t="s">
        <v>57</v>
      </c>
      <c r="L106" s="1053" t="s">
        <v>57</v>
      </c>
      <c r="M106" s="1053" t="s">
        <v>57</v>
      </c>
      <c r="N106" s="1040">
        <v>1</v>
      </c>
      <c r="O106" s="1040">
        <v>1</v>
      </c>
      <c r="P106" s="1053" t="s">
        <v>57</v>
      </c>
      <c r="Q106" s="1055" t="s">
        <v>57</v>
      </c>
      <c r="R106" s="535" t="s">
        <v>57</v>
      </c>
      <c r="T106" s="1265"/>
    </row>
    <row r="107" spans="1:20" ht="15">
      <c r="A107" s="532" t="s">
        <v>338</v>
      </c>
      <c r="B107" s="815">
        <v>29</v>
      </c>
      <c r="C107" s="1049">
        <v>20</v>
      </c>
      <c r="D107" s="1050">
        <v>30</v>
      </c>
      <c r="E107" s="1057">
        <v>48</v>
      </c>
      <c r="F107" s="1057">
        <v>33</v>
      </c>
      <c r="G107" s="1050">
        <v>40</v>
      </c>
      <c r="H107" s="1051">
        <v>45</v>
      </c>
      <c r="I107" s="1052">
        <v>33</v>
      </c>
      <c r="J107" s="1040">
        <v>72</v>
      </c>
      <c r="K107" s="1040">
        <v>86</v>
      </c>
      <c r="L107" s="1040">
        <v>81</v>
      </c>
      <c r="M107" s="1040">
        <v>148</v>
      </c>
      <c r="N107" s="1040">
        <v>101</v>
      </c>
      <c r="O107" s="1040">
        <v>125</v>
      </c>
      <c r="P107" s="1040">
        <v>114</v>
      </c>
      <c r="Q107" s="1264">
        <v>143</v>
      </c>
      <c r="R107" s="1263">
        <v>95</v>
      </c>
    </row>
    <row r="108" spans="1:20" ht="15">
      <c r="A108" s="532" t="s">
        <v>339</v>
      </c>
      <c r="B108" s="815">
        <v>7</v>
      </c>
      <c r="C108" s="1049">
        <v>22</v>
      </c>
      <c r="D108" s="1050">
        <v>24</v>
      </c>
      <c r="E108" s="1057">
        <v>28</v>
      </c>
      <c r="F108" s="1057">
        <v>34</v>
      </c>
      <c r="G108" s="1050">
        <v>32</v>
      </c>
      <c r="H108" s="1051">
        <v>57</v>
      </c>
      <c r="I108" s="1052">
        <v>57</v>
      </c>
      <c r="J108" s="1040">
        <v>84</v>
      </c>
      <c r="K108" s="1040">
        <v>89</v>
      </c>
      <c r="L108" s="1040">
        <v>63</v>
      </c>
      <c r="M108" s="1040">
        <v>87</v>
      </c>
      <c r="N108" s="1040">
        <v>72</v>
      </c>
      <c r="O108" s="1040">
        <v>33</v>
      </c>
      <c r="P108" s="1040">
        <v>29</v>
      </c>
      <c r="Q108" s="1264">
        <v>55</v>
      </c>
      <c r="R108" s="1263">
        <v>36</v>
      </c>
    </row>
    <row r="109" spans="1:20" ht="15">
      <c r="A109" s="532" t="s">
        <v>671</v>
      </c>
      <c r="B109" s="1058" t="s">
        <v>57</v>
      </c>
      <c r="C109" s="1056">
        <v>2</v>
      </c>
      <c r="D109" s="1050" t="s">
        <v>57</v>
      </c>
      <c r="E109" s="1057" t="s">
        <v>57</v>
      </c>
      <c r="F109" s="1057">
        <v>1</v>
      </c>
      <c r="G109" s="1050">
        <v>1</v>
      </c>
      <c r="H109" s="1051">
        <v>1</v>
      </c>
      <c r="I109" s="1052">
        <v>2</v>
      </c>
      <c r="J109" s="1040">
        <v>21</v>
      </c>
      <c r="K109" s="1040">
        <v>3</v>
      </c>
      <c r="L109" s="1040">
        <v>1</v>
      </c>
      <c r="M109" s="1053" t="s">
        <v>57</v>
      </c>
      <c r="N109" s="1040">
        <v>1</v>
      </c>
      <c r="O109" s="1040">
        <v>2</v>
      </c>
      <c r="P109" s="1040">
        <v>20</v>
      </c>
      <c r="Q109" s="1264">
        <v>13</v>
      </c>
      <c r="R109" s="535" t="s">
        <v>57</v>
      </c>
      <c r="T109" s="1265"/>
    </row>
    <row r="110" spans="1:20" ht="15">
      <c r="A110" s="532" t="s">
        <v>343</v>
      </c>
      <c r="B110" s="815">
        <v>202</v>
      </c>
      <c r="C110" s="1049">
        <v>247</v>
      </c>
      <c r="D110" s="1050">
        <v>240</v>
      </c>
      <c r="E110" s="1057">
        <v>99</v>
      </c>
      <c r="F110" s="1057">
        <v>182</v>
      </c>
      <c r="G110" s="1050">
        <v>152</v>
      </c>
      <c r="H110" s="1051">
        <v>105</v>
      </c>
      <c r="I110" s="1052">
        <v>106</v>
      </c>
      <c r="J110" s="1040">
        <v>178</v>
      </c>
      <c r="K110" s="1040">
        <v>105</v>
      </c>
      <c r="L110" s="1040">
        <v>129</v>
      </c>
      <c r="M110" s="1040">
        <v>129</v>
      </c>
      <c r="N110" s="1040">
        <v>113</v>
      </c>
      <c r="O110" s="1040">
        <v>174</v>
      </c>
      <c r="P110" s="1040">
        <v>153</v>
      </c>
      <c r="Q110" s="1264">
        <v>124</v>
      </c>
      <c r="R110" s="1263">
        <v>202</v>
      </c>
    </row>
    <row r="111" spans="1:20" ht="15">
      <c r="A111" s="532" t="s">
        <v>344</v>
      </c>
      <c r="B111" s="815">
        <v>6</v>
      </c>
      <c r="C111" s="1049">
        <v>25</v>
      </c>
      <c r="D111" s="1050">
        <v>17</v>
      </c>
      <c r="E111" s="1057">
        <v>10</v>
      </c>
      <c r="F111" s="1057">
        <v>30</v>
      </c>
      <c r="G111" s="1050">
        <v>26</v>
      </c>
      <c r="H111" s="1051">
        <v>41</v>
      </c>
      <c r="I111" s="1052">
        <v>51</v>
      </c>
      <c r="J111" s="1040">
        <v>65</v>
      </c>
      <c r="K111" s="1040">
        <v>76</v>
      </c>
      <c r="L111" s="1040">
        <v>131</v>
      </c>
      <c r="M111" s="1040">
        <v>150</v>
      </c>
      <c r="N111" s="1040">
        <v>138</v>
      </c>
      <c r="O111" s="1040">
        <v>149</v>
      </c>
      <c r="P111" s="1040">
        <v>222</v>
      </c>
      <c r="Q111" s="1264">
        <v>182</v>
      </c>
      <c r="R111" s="1263">
        <v>322</v>
      </c>
    </row>
    <row r="112" spans="1:20" ht="15">
      <c r="A112" s="532" t="s">
        <v>345</v>
      </c>
      <c r="B112" s="815">
        <v>403</v>
      </c>
      <c r="C112" s="1049">
        <v>550</v>
      </c>
      <c r="D112" s="1050">
        <v>499</v>
      </c>
      <c r="E112" s="1057">
        <v>888</v>
      </c>
      <c r="F112" s="1057">
        <v>807</v>
      </c>
      <c r="G112" s="1050">
        <v>831</v>
      </c>
      <c r="H112" s="1051">
        <v>1044</v>
      </c>
      <c r="I112" s="1052">
        <v>887</v>
      </c>
      <c r="J112" s="1040">
        <v>945</v>
      </c>
      <c r="K112" s="1040">
        <v>1168</v>
      </c>
      <c r="L112" s="1040">
        <v>1374</v>
      </c>
      <c r="M112" s="1040">
        <v>1094</v>
      </c>
      <c r="N112" s="1040">
        <v>793</v>
      </c>
      <c r="O112" s="1040">
        <v>713</v>
      </c>
      <c r="P112" s="1040">
        <v>639</v>
      </c>
      <c r="Q112" s="1264">
        <v>681</v>
      </c>
      <c r="R112" s="1263">
        <v>624</v>
      </c>
    </row>
    <row r="113" spans="1:20" ht="15">
      <c r="A113" s="532" t="s">
        <v>346</v>
      </c>
      <c r="B113" s="815" t="s">
        <v>57</v>
      </c>
      <c r="C113" s="1060" t="s">
        <v>57</v>
      </c>
      <c r="D113" s="1050">
        <v>7</v>
      </c>
      <c r="E113" s="1057" t="s">
        <v>57</v>
      </c>
      <c r="F113" s="1057" t="s">
        <v>57</v>
      </c>
      <c r="G113" s="1050">
        <v>1</v>
      </c>
      <c r="H113" s="1057" t="s">
        <v>57</v>
      </c>
      <c r="I113" s="1057" t="s">
        <v>57</v>
      </c>
      <c r="J113" s="1040">
        <v>2</v>
      </c>
      <c r="K113" s="1053" t="s">
        <v>57</v>
      </c>
      <c r="L113" s="1040">
        <v>4</v>
      </c>
      <c r="M113" s="1053" t="s">
        <v>57</v>
      </c>
      <c r="N113" s="1040">
        <v>1</v>
      </c>
      <c r="O113" s="1040">
        <v>29</v>
      </c>
      <c r="P113" s="1053" t="s">
        <v>57</v>
      </c>
      <c r="Q113" s="1264">
        <v>6</v>
      </c>
      <c r="R113" s="535" t="s">
        <v>57</v>
      </c>
      <c r="T113" s="1265"/>
    </row>
    <row r="114" spans="1:20" ht="15">
      <c r="A114" s="532" t="s">
        <v>348</v>
      </c>
      <c r="B114" s="815">
        <v>93</v>
      </c>
      <c r="C114" s="1049">
        <v>119</v>
      </c>
      <c r="D114" s="1050">
        <v>126</v>
      </c>
      <c r="E114" s="1057">
        <v>122</v>
      </c>
      <c r="F114" s="1057">
        <v>89</v>
      </c>
      <c r="G114" s="1050">
        <v>89</v>
      </c>
      <c r="H114" s="1051">
        <v>131</v>
      </c>
      <c r="I114" s="1052">
        <v>148</v>
      </c>
      <c r="J114" s="1040">
        <v>201</v>
      </c>
      <c r="K114" s="1040">
        <v>183</v>
      </c>
      <c r="L114" s="1040">
        <v>195</v>
      </c>
      <c r="M114" s="1040">
        <v>208</v>
      </c>
      <c r="N114" s="1040">
        <v>197</v>
      </c>
      <c r="O114" s="1040">
        <v>203</v>
      </c>
      <c r="P114" s="1040">
        <v>299</v>
      </c>
      <c r="Q114" s="1264">
        <v>250</v>
      </c>
      <c r="R114" s="1263">
        <v>232</v>
      </c>
    </row>
    <row r="115" spans="1:20" ht="15">
      <c r="A115" s="532" t="s">
        <v>672</v>
      </c>
      <c r="B115" s="815"/>
      <c r="C115" s="1049"/>
      <c r="D115" s="1050"/>
      <c r="E115" s="1057"/>
      <c r="F115" s="1057"/>
      <c r="G115" s="1050"/>
      <c r="H115" s="1051"/>
      <c r="I115" s="1052"/>
      <c r="J115" s="1040"/>
      <c r="K115" s="1053" t="s">
        <v>57</v>
      </c>
      <c r="L115" s="1053" t="s">
        <v>57</v>
      </c>
      <c r="M115" s="1053" t="s">
        <v>57</v>
      </c>
      <c r="N115" s="1053" t="s">
        <v>57</v>
      </c>
      <c r="O115" s="1040">
        <v>2</v>
      </c>
      <c r="P115" s="1053" t="s">
        <v>57</v>
      </c>
      <c r="Q115" s="1055" t="s">
        <v>57</v>
      </c>
      <c r="R115" s="1263">
        <v>2</v>
      </c>
    </row>
    <row r="116" spans="1:20" ht="15">
      <c r="A116" s="532" t="s">
        <v>673</v>
      </c>
      <c r="B116" s="815"/>
      <c r="C116" s="1049"/>
      <c r="D116" s="1050"/>
      <c r="E116" s="1057"/>
      <c r="F116" s="1057"/>
      <c r="G116" s="1050"/>
      <c r="H116" s="1051"/>
      <c r="I116" s="1052"/>
      <c r="J116" s="1040"/>
      <c r="K116" s="1053" t="s">
        <v>57</v>
      </c>
      <c r="L116" s="1053" t="s">
        <v>57</v>
      </c>
      <c r="M116" s="1053" t="s">
        <v>57</v>
      </c>
      <c r="N116" s="1053" t="s">
        <v>57</v>
      </c>
      <c r="O116" s="1040">
        <v>1</v>
      </c>
      <c r="P116" s="1040">
        <v>1</v>
      </c>
      <c r="Q116" s="1055" t="s">
        <v>57</v>
      </c>
      <c r="R116" s="1263">
        <v>3</v>
      </c>
    </row>
    <row r="117" spans="1:20" ht="15">
      <c r="A117" s="532" t="s">
        <v>350</v>
      </c>
      <c r="B117" s="815">
        <v>24</v>
      </c>
      <c r="C117" s="1049">
        <v>48</v>
      </c>
      <c r="D117" s="1050">
        <v>81</v>
      </c>
      <c r="E117" s="1057">
        <v>34</v>
      </c>
      <c r="F117" s="1057">
        <v>63</v>
      </c>
      <c r="G117" s="1050">
        <v>99</v>
      </c>
      <c r="H117" s="1051">
        <v>424</v>
      </c>
      <c r="I117" s="1052">
        <v>519</v>
      </c>
      <c r="J117" s="1040">
        <v>283</v>
      </c>
      <c r="K117" s="1040">
        <v>308</v>
      </c>
      <c r="L117" s="1040">
        <v>311</v>
      </c>
      <c r="M117" s="1040">
        <v>353</v>
      </c>
      <c r="N117" s="1040">
        <v>365</v>
      </c>
      <c r="O117" s="1040">
        <v>655</v>
      </c>
      <c r="P117" s="1040">
        <v>594</v>
      </c>
      <c r="Q117" s="1264">
        <v>1038</v>
      </c>
      <c r="R117" s="1263">
        <v>743</v>
      </c>
    </row>
    <row r="118" spans="1:20" ht="15">
      <c r="A118" s="532" t="s">
        <v>674</v>
      </c>
      <c r="B118" s="815"/>
      <c r="C118" s="1049">
        <v>5</v>
      </c>
      <c r="D118" s="1050">
        <v>4</v>
      </c>
      <c r="E118" s="1057">
        <v>4</v>
      </c>
      <c r="F118" s="1057">
        <v>12</v>
      </c>
      <c r="G118" s="1050">
        <v>7</v>
      </c>
      <c r="H118" s="1051">
        <v>3</v>
      </c>
      <c r="I118" s="1052">
        <v>3</v>
      </c>
      <c r="J118" s="1040">
        <v>21</v>
      </c>
      <c r="K118" s="1040">
        <v>8</v>
      </c>
      <c r="L118" s="1040">
        <v>31</v>
      </c>
      <c r="M118" s="1040">
        <v>35</v>
      </c>
      <c r="N118" s="1040">
        <v>19</v>
      </c>
      <c r="O118" s="1040">
        <v>17</v>
      </c>
      <c r="P118" s="1040">
        <v>19</v>
      </c>
      <c r="Q118" s="1264">
        <v>30</v>
      </c>
      <c r="R118" s="1263">
        <v>14</v>
      </c>
    </row>
    <row r="119" spans="1:20" ht="15">
      <c r="A119" s="532" t="s">
        <v>351</v>
      </c>
      <c r="B119" s="1058">
        <v>1</v>
      </c>
      <c r="C119" s="1056" t="s">
        <v>57</v>
      </c>
      <c r="D119" s="1050" t="s">
        <v>57</v>
      </c>
      <c r="E119" s="1057" t="s">
        <v>57</v>
      </c>
      <c r="F119" s="1057">
        <v>1</v>
      </c>
      <c r="G119" s="1050">
        <v>1</v>
      </c>
      <c r="H119" s="1057" t="s">
        <v>57</v>
      </c>
      <c r="I119" s="1052">
        <v>1</v>
      </c>
      <c r="J119" s="1053" t="s">
        <v>57</v>
      </c>
      <c r="K119" s="1053" t="s">
        <v>57</v>
      </c>
      <c r="L119" s="1053" t="s">
        <v>57</v>
      </c>
      <c r="M119" s="1053" t="s">
        <v>57</v>
      </c>
      <c r="N119" s="1053" t="s">
        <v>57</v>
      </c>
      <c r="O119" s="1053" t="s">
        <v>57</v>
      </c>
      <c r="P119" s="1040">
        <v>2</v>
      </c>
      <c r="Q119" s="1055" t="s">
        <v>57</v>
      </c>
      <c r="R119" s="535" t="s">
        <v>57</v>
      </c>
      <c r="T119" s="1265"/>
    </row>
    <row r="120" spans="1:20" ht="15">
      <c r="A120" s="532" t="s">
        <v>675</v>
      </c>
      <c r="B120" s="1058" t="s">
        <v>57</v>
      </c>
      <c r="C120" s="1056" t="s">
        <v>57</v>
      </c>
      <c r="D120" s="1050">
        <v>1</v>
      </c>
      <c r="E120" s="1057" t="s">
        <v>57</v>
      </c>
      <c r="F120" s="1057" t="s">
        <v>57</v>
      </c>
      <c r="G120" s="1050">
        <v>0</v>
      </c>
      <c r="H120" s="1057" t="s">
        <v>57</v>
      </c>
      <c r="I120" s="1052">
        <v>3</v>
      </c>
      <c r="J120" s="1053" t="s">
        <v>57</v>
      </c>
      <c r="K120" s="1053" t="s">
        <v>57</v>
      </c>
      <c r="L120" s="1040">
        <v>2</v>
      </c>
      <c r="M120" s="1053" t="s">
        <v>57</v>
      </c>
      <c r="N120" s="1053" t="s">
        <v>57</v>
      </c>
      <c r="O120" s="1053" t="s">
        <v>57</v>
      </c>
      <c r="P120" s="1053" t="s">
        <v>57</v>
      </c>
      <c r="Q120" s="1055" t="s">
        <v>57</v>
      </c>
      <c r="R120" s="535" t="s">
        <v>57</v>
      </c>
      <c r="T120" s="1265"/>
    </row>
    <row r="121" spans="1:20" ht="15">
      <c r="A121" s="532" t="s">
        <v>352</v>
      </c>
      <c r="B121" s="815">
        <v>63</v>
      </c>
      <c r="C121" s="1049">
        <v>32</v>
      </c>
      <c r="D121" s="1050">
        <v>28</v>
      </c>
      <c r="E121" s="1057">
        <v>39</v>
      </c>
      <c r="F121" s="1057">
        <v>64</v>
      </c>
      <c r="G121" s="1050">
        <v>29</v>
      </c>
      <c r="H121" s="1051">
        <v>74</v>
      </c>
      <c r="I121" s="1052">
        <v>45</v>
      </c>
      <c r="J121" s="1040">
        <v>46</v>
      </c>
      <c r="K121" s="1040">
        <v>58</v>
      </c>
      <c r="L121" s="1040">
        <v>78</v>
      </c>
      <c r="M121" s="1040">
        <v>80</v>
      </c>
      <c r="N121" s="1040">
        <v>89</v>
      </c>
      <c r="O121" s="1040">
        <v>110</v>
      </c>
      <c r="P121" s="1040">
        <v>135</v>
      </c>
      <c r="Q121" s="1264">
        <v>48</v>
      </c>
      <c r="R121" s="1263">
        <v>78</v>
      </c>
    </row>
    <row r="122" spans="1:20" ht="15">
      <c r="A122" s="532" t="s">
        <v>353</v>
      </c>
      <c r="B122" s="815">
        <v>1592</v>
      </c>
      <c r="C122" s="1049">
        <v>1484</v>
      </c>
      <c r="D122" s="1050">
        <v>1393</v>
      </c>
      <c r="E122" s="1057">
        <v>1790</v>
      </c>
      <c r="F122" s="1057">
        <v>1792</v>
      </c>
      <c r="G122" s="1050">
        <v>1990</v>
      </c>
      <c r="H122" s="1051">
        <v>1898</v>
      </c>
      <c r="I122" s="1052">
        <v>2124</v>
      </c>
      <c r="J122" s="1040">
        <v>2285</v>
      </c>
      <c r="K122" s="1040">
        <v>2437</v>
      </c>
      <c r="L122" s="1040">
        <v>2014</v>
      </c>
      <c r="M122" s="1040">
        <v>2260</v>
      </c>
      <c r="N122" s="1040">
        <v>2393</v>
      </c>
      <c r="O122" s="1040">
        <v>2413</v>
      </c>
      <c r="P122" s="1040">
        <v>2708</v>
      </c>
      <c r="Q122" s="1264">
        <v>2826</v>
      </c>
      <c r="R122" s="1263">
        <v>2909</v>
      </c>
    </row>
    <row r="123" spans="1:20" ht="15">
      <c r="A123" s="532" t="s">
        <v>676</v>
      </c>
      <c r="B123" s="815"/>
      <c r="C123" s="1049">
        <v>7</v>
      </c>
      <c r="D123" s="1050">
        <v>2</v>
      </c>
      <c r="E123" s="1057" t="s">
        <v>57</v>
      </c>
      <c r="F123" s="1057">
        <v>1</v>
      </c>
      <c r="G123" s="1050">
        <v>1</v>
      </c>
      <c r="H123" s="1057" t="s">
        <v>57</v>
      </c>
      <c r="I123" s="1057" t="s">
        <v>57</v>
      </c>
      <c r="J123" s="1053" t="s">
        <v>57</v>
      </c>
      <c r="K123" s="1053" t="s">
        <v>57</v>
      </c>
      <c r="L123" s="1053" t="s">
        <v>57</v>
      </c>
      <c r="M123" s="1040">
        <v>2</v>
      </c>
      <c r="N123" s="1053" t="s">
        <v>57</v>
      </c>
      <c r="O123" s="1053" t="s">
        <v>57</v>
      </c>
      <c r="P123" s="1040">
        <v>1</v>
      </c>
      <c r="Q123" s="1055" t="s">
        <v>57</v>
      </c>
      <c r="R123" s="535" t="s">
        <v>57</v>
      </c>
      <c r="T123" s="1265"/>
    </row>
    <row r="124" spans="1:20" ht="15">
      <c r="A124" s="537" t="s">
        <v>355</v>
      </c>
      <c r="B124" s="815">
        <v>18</v>
      </c>
      <c r="C124" s="1049">
        <v>6</v>
      </c>
      <c r="D124" s="1050">
        <v>9</v>
      </c>
      <c r="E124" s="1057">
        <v>14</v>
      </c>
      <c r="F124" s="1057">
        <v>9</v>
      </c>
      <c r="G124" s="1050">
        <v>7</v>
      </c>
      <c r="H124" s="1051">
        <v>15</v>
      </c>
      <c r="I124" s="1052">
        <v>24</v>
      </c>
      <c r="J124" s="1040">
        <v>36</v>
      </c>
      <c r="K124" s="1040">
        <v>19</v>
      </c>
      <c r="L124" s="1040">
        <v>25</v>
      </c>
      <c r="M124" s="1040">
        <v>27</v>
      </c>
      <c r="N124" s="1040">
        <v>41</v>
      </c>
      <c r="O124" s="1040">
        <v>40</v>
      </c>
      <c r="P124" s="1040">
        <v>33</v>
      </c>
      <c r="Q124" s="1264">
        <v>26</v>
      </c>
      <c r="R124" s="1263">
        <v>24</v>
      </c>
    </row>
    <row r="125" spans="1:20" ht="15">
      <c r="A125" s="532" t="s">
        <v>356</v>
      </c>
      <c r="B125" s="815">
        <v>158</v>
      </c>
      <c r="C125" s="1049">
        <v>113</v>
      </c>
      <c r="D125" s="1050">
        <v>81</v>
      </c>
      <c r="E125" s="1057">
        <v>96</v>
      </c>
      <c r="F125" s="1057">
        <v>168</v>
      </c>
      <c r="G125" s="1050">
        <v>135</v>
      </c>
      <c r="H125" s="1051">
        <v>144</v>
      </c>
      <c r="I125" s="1052">
        <v>178</v>
      </c>
      <c r="J125" s="1040">
        <v>283</v>
      </c>
      <c r="K125" s="1040">
        <v>94</v>
      </c>
      <c r="L125" s="1040">
        <v>208</v>
      </c>
      <c r="M125" s="1040">
        <v>187</v>
      </c>
      <c r="N125" s="1040">
        <v>171</v>
      </c>
      <c r="O125" s="1040">
        <v>264</v>
      </c>
      <c r="P125" s="1040">
        <v>294</v>
      </c>
      <c r="Q125" s="1264">
        <v>173</v>
      </c>
      <c r="R125" s="1263">
        <v>104</v>
      </c>
    </row>
    <row r="126" spans="1:20" ht="15">
      <c r="A126" s="532" t="s">
        <v>460</v>
      </c>
      <c r="B126" s="815">
        <v>1</v>
      </c>
      <c r="C126" s="1056">
        <v>4</v>
      </c>
      <c r="D126" s="1050">
        <v>7</v>
      </c>
      <c r="E126" s="1057">
        <v>2</v>
      </c>
      <c r="F126" s="1057">
        <v>30</v>
      </c>
      <c r="G126" s="1050">
        <v>3</v>
      </c>
      <c r="H126" s="1051">
        <v>1</v>
      </c>
      <c r="I126" s="1052">
        <v>11</v>
      </c>
      <c r="J126" s="1040">
        <v>6</v>
      </c>
      <c r="K126" s="1040">
        <v>4</v>
      </c>
      <c r="L126" s="1040">
        <v>6</v>
      </c>
      <c r="M126" s="1040">
        <v>7</v>
      </c>
      <c r="N126" s="1040">
        <v>14</v>
      </c>
      <c r="O126" s="1040">
        <v>7</v>
      </c>
      <c r="P126" s="1040">
        <v>10</v>
      </c>
      <c r="Q126" s="1264">
        <v>11</v>
      </c>
      <c r="R126" s="1263">
        <v>6</v>
      </c>
    </row>
    <row r="127" spans="1:20" ht="15">
      <c r="A127" s="532" t="s">
        <v>358</v>
      </c>
      <c r="B127" s="815"/>
      <c r="C127" s="1056"/>
      <c r="D127" s="1050"/>
      <c r="E127" s="1057"/>
      <c r="F127" s="1057"/>
      <c r="G127" s="1050"/>
      <c r="H127" s="1051"/>
      <c r="I127" s="1052"/>
      <c r="J127" s="1040">
        <v>8</v>
      </c>
      <c r="K127" s="1040">
        <v>28</v>
      </c>
      <c r="L127" s="1040">
        <v>31</v>
      </c>
      <c r="M127" s="1040">
        <v>6</v>
      </c>
      <c r="N127" s="1040">
        <v>6</v>
      </c>
      <c r="O127" s="1040">
        <v>1</v>
      </c>
      <c r="P127" s="1040">
        <v>10</v>
      </c>
      <c r="Q127" s="1264">
        <v>5</v>
      </c>
      <c r="R127" s="1263">
        <v>3</v>
      </c>
    </row>
    <row r="128" spans="1:20" ht="15">
      <c r="A128" s="532" t="s">
        <v>677</v>
      </c>
      <c r="B128" s="815" t="s">
        <v>57</v>
      </c>
      <c r="C128" s="1056" t="s">
        <v>57</v>
      </c>
      <c r="D128" s="1050" t="s">
        <v>57</v>
      </c>
      <c r="E128" s="1057" t="s">
        <v>57</v>
      </c>
      <c r="F128" s="1057">
        <v>6</v>
      </c>
      <c r="G128" s="1050">
        <v>0</v>
      </c>
      <c r="H128" s="1057" t="s">
        <v>57</v>
      </c>
      <c r="I128" s="1057" t="s">
        <v>57</v>
      </c>
      <c r="J128" s="1040">
        <v>2</v>
      </c>
      <c r="K128" s="1040">
        <v>2</v>
      </c>
      <c r="L128" s="1053" t="s">
        <v>57</v>
      </c>
      <c r="M128" s="1040">
        <v>2</v>
      </c>
      <c r="N128" s="1053" t="s">
        <v>57</v>
      </c>
      <c r="O128" s="1040">
        <v>1</v>
      </c>
      <c r="P128" s="1053" t="s">
        <v>57</v>
      </c>
      <c r="Q128" s="1055" t="s">
        <v>57</v>
      </c>
      <c r="R128" s="535" t="s">
        <v>57</v>
      </c>
      <c r="T128" s="1265"/>
    </row>
    <row r="129" spans="1:20" ht="15">
      <c r="A129" s="532" t="s">
        <v>359</v>
      </c>
      <c r="B129" s="815">
        <v>26</v>
      </c>
      <c r="C129" s="1049">
        <v>60</v>
      </c>
      <c r="D129" s="1050">
        <v>35</v>
      </c>
      <c r="E129" s="1057">
        <v>48</v>
      </c>
      <c r="F129" s="1057">
        <v>23</v>
      </c>
      <c r="G129" s="1050">
        <v>50</v>
      </c>
      <c r="H129" s="1051">
        <v>43</v>
      </c>
      <c r="I129" s="1052">
        <v>66</v>
      </c>
      <c r="J129" s="1040">
        <v>74</v>
      </c>
      <c r="K129" s="1040">
        <v>52</v>
      </c>
      <c r="L129" s="1040">
        <v>93</v>
      </c>
      <c r="M129" s="1040">
        <v>66</v>
      </c>
      <c r="N129" s="1040">
        <v>68</v>
      </c>
      <c r="O129" s="1040">
        <v>69</v>
      </c>
      <c r="P129" s="1040">
        <v>105</v>
      </c>
      <c r="Q129" s="1264">
        <v>59</v>
      </c>
      <c r="R129" s="1263">
        <v>92</v>
      </c>
    </row>
    <row r="130" spans="1:20" ht="15">
      <c r="A130" s="532" t="s">
        <v>360</v>
      </c>
      <c r="B130" s="815"/>
      <c r="C130" s="1049"/>
      <c r="D130" s="1050"/>
      <c r="E130" s="1057"/>
      <c r="F130" s="1057"/>
      <c r="G130" s="1050"/>
      <c r="H130" s="1051"/>
      <c r="I130" s="1052"/>
      <c r="J130" s="1040"/>
      <c r="K130" s="1040"/>
      <c r="L130" s="1053" t="s">
        <v>57</v>
      </c>
      <c r="M130" s="1053" t="s">
        <v>57</v>
      </c>
      <c r="N130" s="1053" t="s">
        <v>57</v>
      </c>
      <c r="O130" s="1053" t="s">
        <v>57</v>
      </c>
      <c r="P130" s="1040">
        <v>1</v>
      </c>
      <c r="Q130" s="1055" t="s">
        <v>57</v>
      </c>
      <c r="R130" s="1263">
        <v>1</v>
      </c>
    </row>
    <row r="131" spans="1:20" ht="15">
      <c r="A131" s="532" t="s">
        <v>361</v>
      </c>
      <c r="B131" s="1059" t="s">
        <v>57</v>
      </c>
      <c r="C131" s="1060" t="s">
        <v>57</v>
      </c>
      <c r="D131" s="1050" t="s">
        <v>57</v>
      </c>
      <c r="E131" s="1057">
        <v>1</v>
      </c>
      <c r="F131" s="1057" t="s">
        <v>57</v>
      </c>
      <c r="G131" s="1050">
        <v>0</v>
      </c>
      <c r="H131" s="1057" t="s">
        <v>57</v>
      </c>
      <c r="I131" s="1057" t="s">
        <v>57</v>
      </c>
      <c r="J131" s="1053" t="s">
        <v>57</v>
      </c>
      <c r="K131" s="1040">
        <v>2</v>
      </c>
      <c r="L131" s="1053" t="s">
        <v>57</v>
      </c>
      <c r="M131" s="1040">
        <v>1</v>
      </c>
      <c r="N131" s="1053" t="s">
        <v>57</v>
      </c>
      <c r="O131" s="1040">
        <v>18</v>
      </c>
      <c r="P131" s="1053" t="s">
        <v>57</v>
      </c>
      <c r="Q131" s="1264">
        <v>2</v>
      </c>
      <c r="R131" s="1263">
        <v>2</v>
      </c>
    </row>
    <row r="132" spans="1:20" ht="15">
      <c r="A132" s="532" t="s">
        <v>362</v>
      </c>
      <c r="B132" s="1058" t="s">
        <v>57</v>
      </c>
      <c r="C132" s="1056">
        <v>3</v>
      </c>
      <c r="D132" s="1050">
        <v>2</v>
      </c>
      <c r="E132" s="1057" t="s">
        <v>57</v>
      </c>
      <c r="F132" s="1057">
        <v>2</v>
      </c>
      <c r="G132" s="1050">
        <v>4</v>
      </c>
      <c r="H132" s="1057" t="s">
        <v>57</v>
      </c>
      <c r="I132" s="1057" t="s">
        <v>57</v>
      </c>
      <c r="J132" s="1040">
        <v>5</v>
      </c>
      <c r="K132" s="1040">
        <v>48</v>
      </c>
      <c r="L132" s="1040">
        <v>272</v>
      </c>
      <c r="M132" s="1040">
        <v>131</v>
      </c>
      <c r="N132" s="1040">
        <v>3</v>
      </c>
      <c r="O132" s="1040">
        <v>1</v>
      </c>
      <c r="P132" s="1040">
        <v>1</v>
      </c>
      <c r="Q132" s="1264">
        <v>8</v>
      </c>
      <c r="R132" s="1263">
        <v>2</v>
      </c>
    </row>
    <row r="133" spans="1:20" ht="15">
      <c r="A133" s="532" t="s">
        <v>678</v>
      </c>
      <c r="B133" s="1058" t="s">
        <v>57</v>
      </c>
      <c r="C133" s="1056">
        <v>1</v>
      </c>
      <c r="D133" s="1050">
        <v>2</v>
      </c>
      <c r="E133" s="1057" t="s">
        <v>57</v>
      </c>
      <c r="F133" s="1057">
        <v>5</v>
      </c>
      <c r="G133" s="1050">
        <v>1</v>
      </c>
      <c r="H133" s="1051">
        <v>1</v>
      </c>
      <c r="I133" s="1052">
        <v>5</v>
      </c>
      <c r="J133" s="1040">
        <v>1</v>
      </c>
      <c r="K133" s="1053" t="s">
        <v>57</v>
      </c>
      <c r="L133" s="1040">
        <v>1</v>
      </c>
      <c r="M133" s="1040">
        <v>2</v>
      </c>
      <c r="N133" s="1040">
        <v>5</v>
      </c>
      <c r="O133" s="1053" t="s">
        <v>57</v>
      </c>
      <c r="P133" s="1053" t="s">
        <v>57</v>
      </c>
      <c r="Q133" s="1264">
        <v>6</v>
      </c>
      <c r="R133" s="1263">
        <v>2</v>
      </c>
    </row>
    <row r="134" spans="1:20" ht="15">
      <c r="A134" s="532" t="s">
        <v>364</v>
      </c>
      <c r="B134" s="815">
        <v>2367</v>
      </c>
      <c r="C134" s="1049">
        <v>2618</v>
      </c>
      <c r="D134" s="1050">
        <v>2220</v>
      </c>
      <c r="E134" s="1057">
        <v>2387</v>
      </c>
      <c r="F134" s="1057">
        <v>2357</v>
      </c>
      <c r="G134" s="1050">
        <v>1851</v>
      </c>
      <c r="H134" s="1051">
        <v>2419</v>
      </c>
      <c r="I134" s="1052">
        <v>2418</v>
      </c>
      <c r="J134" s="1040">
        <v>2851</v>
      </c>
      <c r="K134" s="1040">
        <v>2823</v>
      </c>
      <c r="L134" s="1040">
        <v>3320</v>
      </c>
      <c r="M134" s="1040">
        <v>3539</v>
      </c>
      <c r="N134" s="1040">
        <v>2983</v>
      </c>
      <c r="O134" s="1040">
        <v>3023</v>
      </c>
      <c r="P134" s="1040">
        <v>2922</v>
      </c>
      <c r="Q134" s="1264">
        <v>3384</v>
      </c>
      <c r="R134" s="1263">
        <v>3428</v>
      </c>
    </row>
    <row r="135" spans="1:20" ht="15">
      <c r="A135" s="532" t="s">
        <v>366</v>
      </c>
      <c r="B135" s="815">
        <v>648</v>
      </c>
      <c r="C135" s="1049">
        <v>534</v>
      </c>
      <c r="D135" s="1050">
        <v>486</v>
      </c>
      <c r="E135" s="1057">
        <v>482</v>
      </c>
      <c r="F135" s="1057">
        <v>520</v>
      </c>
      <c r="G135" s="1050">
        <v>522</v>
      </c>
      <c r="H135" s="1051">
        <v>520</v>
      </c>
      <c r="I135" s="1052">
        <v>674</v>
      </c>
      <c r="J135" s="1040">
        <v>733</v>
      </c>
      <c r="K135" s="1040">
        <v>922</v>
      </c>
      <c r="L135" s="1040">
        <v>1016</v>
      </c>
      <c r="M135" s="1040">
        <v>1064</v>
      </c>
      <c r="N135" s="1040">
        <v>1253</v>
      </c>
      <c r="O135" s="1040">
        <v>1234</v>
      </c>
      <c r="P135" s="1040">
        <v>1240</v>
      </c>
      <c r="Q135" s="1264">
        <v>1384</v>
      </c>
      <c r="R135" s="1263">
        <v>1177</v>
      </c>
    </row>
    <row r="136" spans="1:20" ht="15">
      <c r="A136" s="532" t="s">
        <v>463</v>
      </c>
      <c r="B136" s="815">
        <v>4</v>
      </c>
      <c r="C136" s="1049">
        <v>7</v>
      </c>
      <c r="D136" s="1050">
        <v>5</v>
      </c>
      <c r="E136" s="1057">
        <v>7</v>
      </c>
      <c r="F136" s="1057">
        <v>8</v>
      </c>
      <c r="G136" s="1050">
        <v>16</v>
      </c>
      <c r="H136" s="1051">
        <v>6</v>
      </c>
      <c r="I136" s="1052">
        <v>8</v>
      </c>
      <c r="J136" s="1040">
        <v>13</v>
      </c>
      <c r="K136" s="1040">
        <v>20</v>
      </c>
      <c r="L136" s="1040">
        <v>11</v>
      </c>
      <c r="M136" s="1040">
        <v>6</v>
      </c>
      <c r="N136" s="1040">
        <v>13</v>
      </c>
      <c r="O136" s="1040">
        <v>23</v>
      </c>
      <c r="P136" s="1040">
        <v>10</v>
      </c>
      <c r="Q136" s="1264">
        <v>12</v>
      </c>
      <c r="R136" s="1263">
        <v>17</v>
      </c>
    </row>
    <row r="137" spans="1:20" ht="15">
      <c r="A137" s="532" t="s">
        <v>679</v>
      </c>
      <c r="B137" s="815"/>
      <c r="C137" s="1049"/>
      <c r="D137" s="1050"/>
      <c r="E137" s="1057"/>
      <c r="F137" s="1057"/>
      <c r="G137" s="1050"/>
      <c r="H137" s="1051"/>
      <c r="I137" s="1052"/>
      <c r="J137" s="1040"/>
      <c r="K137" s="1040"/>
      <c r="L137" s="1053" t="s">
        <v>57</v>
      </c>
      <c r="M137" s="1053" t="s">
        <v>57</v>
      </c>
      <c r="N137" s="1053" t="s">
        <v>57</v>
      </c>
      <c r="O137" s="1053" t="s">
        <v>57</v>
      </c>
      <c r="P137" s="1040">
        <v>4</v>
      </c>
      <c r="Q137" s="1055" t="s">
        <v>57</v>
      </c>
      <c r="R137" s="535" t="s">
        <v>57</v>
      </c>
      <c r="T137" s="1265"/>
    </row>
    <row r="138" spans="1:20" ht="15">
      <c r="A138" s="532" t="s">
        <v>369</v>
      </c>
      <c r="B138" s="815">
        <v>12</v>
      </c>
      <c r="C138" s="1049">
        <v>1</v>
      </c>
      <c r="D138" s="1050">
        <v>25</v>
      </c>
      <c r="E138" s="1057">
        <v>8</v>
      </c>
      <c r="F138" s="1057">
        <v>4</v>
      </c>
      <c r="G138" s="1050">
        <v>6</v>
      </c>
      <c r="H138" s="1051">
        <v>11</v>
      </c>
      <c r="I138" s="1052">
        <v>4</v>
      </c>
      <c r="J138" s="1040">
        <v>6</v>
      </c>
      <c r="K138" s="1040">
        <v>22</v>
      </c>
      <c r="L138" s="1040">
        <v>8</v>
      </c>
      <c r="M138" s="1040">
        <v>20</v>
      </c>
      <c r="N138" s="1040">
        <v>20</v>
      </c>
      <c r="O138" s="1040">
        <v>7</v>
      </c>
      <c r="P138" s="1040">
        <v>36</v>
      </c>
      <c r="Q138" s="1264">
        <v>38</v>
      </c>
      <c r="R138" s="1263">
        <v>23</v>
      </c>
    </row>
    <row r="139" spans="1:20" ht="15">
      <c r="A139" s="532" t="s">
        <v>371</v>
      </c>
      <c r="B139" s="815"/>
      <c r="C139" s="1049"/>
      <c r="D139" s="1050"/>
      <c r="E139" s="1057"/>
      <c r="F139" s="1057"/>
      <c r="G139" s="1050"/>
      <c r="H139" s="1051"/>
      <c r="I139" s="1052"/>
      <c r="J139" s="1040"/>
      <c r="K139" s="1040">
        <v>18</v>
      </c>
      <c r="L139" s="1040">
        <v>34</v>
      </c>
      <c r="M139" s="1040">
        <v>17</v>
      </c>
      <c r="N139" s="1040">
        <v>16</v>
      </c>
      <c r="O139" s="1040">
        <v>29</v>
      </c>
      <c r="P139" s="1040">
        <v>58</v>
      </c>
      <c r="Q139" s="1264">
        <v>31</v>
      </c>
      <c r="R139" s="1263">
        <v>96</v>
      </c>
    </row>
    <row r="140" spans="1:20" ht="15">
      <c r="A140" s="532" t="s">
        <v>370</v>
      </c>
      <c r="B140" s="815">
        <v>616</v>
      </c>
      <c r="C140" s="1049">
        <v>630</v>
      </c>
      <c r="D140" s="1050">
        <v>835</v>
      </c>
      <c r="E140" s="1057">
        <v>556</v>
      </c>
      <c r="F140" s="1057">
        <v>638</v>
      </c>
      <c r="G140" s="1050">
        <v>434</v>
      </c>
      <c r="H140" s="1051">
        <v>813</v>
      </c>
      <c r="I140" s="1052">
        <v>629</v>
      </c>
      <c r="J140" s="1040">
        <v>733</v>
      </c>
      <c r="K140" s="1040">
        <v>568</v>
      </c>
      <c r="L140" s="1040">
        <v>815</v>
      </c>
      <c r="M140" s="1040">
        <v>1048</v>
      </c>
      <c r="N140" s="1040">
        <v>953</v>
      </c>
      <c r="O140" s="1040">
        <v>752</v>
      </c>
      <c r="P140" s="1040">
        <v>1094</v>
      </c>
      <c r="Q140" s="1264">
        <v>1075</v>
      </c>
      <c r="R140" s="1263">
        <v>933</v>
      </c>
    </row>
    <row r="141" spans="1:20" ht="15">
      <c r="A141" s="532" t="s">
        <v>372</v>
      </c>
      <c r="B141" s="815">
        <v>1</v>
      </c>
      <c r="C141" s="1049">
        <v>2</v>
      </c>
      <c r="D141" s="1050">
        <v>11</v>
      </c>
      <c r="E141" s="1057">
        <v>5</v>
      </c>
      <c r="F141" s="1057">
        <v>6</v>
      </c>
      <c r="G141" s="1050">
        <v>0</v>
      </c>
      <c r="H141" s="1057" t="s">
        <v>57</v>
      </c>
      <c r="I141" s="1052">
        <v>8</v>
      </c>
      <c r="J141" s="1053" t="s">
        <v>57</v>
      </c>
      <c r="K141" s="1040">
        <v>9</v>
      </c>
      <c r="L141" s="1040">
        <v>3</v>
      </c>
      <c r="M141" s="1040">
        <v>9</v>
      </c>
      <c r="N141" s="1040">
        <v>6</v>
      </c>
      <c r="O141" s="1040">
        <v>6</v>
      </c>
      <c r="P141" s="1040">
        <v>16</v>
      </c>
      <c r="Q141" s="1264">
        <v>13</v>
      </c>
      <c r="R141" s="1263">
        <v>19</v>
      </c>
    </row>
    <row r="142" spans="1:20" ht="15">
      <c r="A142" s="532" t="s">
        <v>373</v>
      </c>
      <c r="B142" s="815">
        <v>25</v>
      </c>
      <c r="C142" s="1049">
        <v>27</v>
      </c>
      <c r="D142" s="1050">
        <v>19</v>
      </c>
      <c r="E142" s="1057">
        <v>17</v>
      </c>
      <c r="F142" s="1057">
        <v>17</v>
      </c>
      <c r="G142" s="1050">
        <v>12</v>
      </c>
      <c r="H142" s="1051">
        <v>31</v>
      </c>
      <c r="I142" s="1052">
        <v>79</v>
      </c>
      <c r="J142" s="1040">
        <v>87</v>
      </c>
      <c r="K142" s="1040">
        <v>36</v>
      </c>
      <c r="L142" s="1040">
        <v>58</v>
      </c>
      <c r="M142" s="1040">
        <v>42</v>
      </c>
      <c r="N142" s="1040">
        <v>74</v>
      </c>
      <c r="O142" s="1040">
        <v>37</v>
      </c>
      <c r="P142" s="1040">
        <v>83</v>
      </c>
      <c r="Q142" s="1264">
        <v>189</v>
      </c>
      <c r="R142" s="1263">
        <v>254</v>
      </c>
    </row>
    <row r="143" spans="1:20" ht="15">
      <c r="A143" s="532" t="s">
        <v>374</v>
      </c>
      <c r="B143" s="1058" t="s">
        <v>57</v>
      </c>
      <c r="C143" s="1056" t="s">
        <v>57</v>
      </c>
      <c r="D143" s="1050">
        <v>1</v>
      </c>
      <c r="E143" s="1057" t="s">
        <v>57</v>
      </c>
      <c r="F143" s="1057" t="s">
        <v>57</v>
      </c>
      <c r="G143" s="1050">
        <v>0</v>
      </c>
      <c r="H143" s="1057" t="s">
        <v>57</v>
      </c>
      <c r="I143" s="1052">
        <v>1</v>
      </c>
      <c r="J143" s="1053" t="s">
        <v>57</v>
      </c>
      <c r="K143" s="1040">
        <v>1</v>
      </c>
      <c r="L143" s="1053" t="s">
        <v>57</v>
      </c>
      <c r="M143" s="1040">
        <v>4</v>
      </c>
      <c r="N143" s="1053" t="s">
        <v>57</v>
      </c>
      <c r="O143" s="1053" t="s">
        <v>57</v>
      </c>
      <c r="P143" s="1053" t="s">
        <v>57</v>
      </c>
      <c r="Q143" s="1055" t="s">
        <v>57</v>
      </c>
      <c r="R143" s="535" t="s">
        <v>57</v>
      </c>
      <c r="T143" s="1265"/>
    </row>
    <row r="144" spans="1:20" ht="15">
      <c r="A144" s="532" t="s">
        <v>375</v>
      </c>
      <c r="B144" s="815">
        <v>88</v>
      </c>
      <c r="C144" s="1049">
        <v>149</v>
      </c>
      <c r="D144" s="1050">
        <v>114</v>
      </c>
      <c r="E144" s="1057">
        <v>167</v>
      </c>
      <c r="F144" s="1057">
        <v>148</v>
      </c>
      <c r="G144" s="1050">
        <v>126</v>
      </c>
      <c r="H144" s="1051">
        <v>159</v>
      </c>
      <c r="I144" s="1052">
        <v>193</v>
      </c>
      <c r="J144" s="1040">
        <v>261</v>
      </c>
      <c r="K144" s="1040">
        <v>222</v>
      </c>
      <c r="L144" s="1040">
        <v>156</v>
      </c>
      <c r="M144" s="1040">
        <v>175</v>
      </c>
      <c r="N144" s="1040">
        <v>137</v>
      </c>
      <c r="O144" s="1040">
        <v>164</v>
      </c>
      <c r="P144" s="1040">
        <v>197</v>
      </c>
      <c r="Q144" s="1264">
        <v>226</v>
      </c>
      <c r="R144" s="1263">
        <v>212</v>
      </c>
    </row>
    <row r="145" spans="1:20" ht="15">
      <c r="A145" s="532" t="s">
        <v>680</v>
      </c>
      <c r="B145" s="1058" t="s">
        <v>57</v>
      </c>
      <c r="C145" s="1056">
        <v>3</v>
      </c>
      <c r="D145" s="1050">
        <v>1</v>
      </c>
      <c r="E145" s="1057">
        <v>3</v>
      </c>
      <c r="F145" s="1057" t="s">
        <v>57</v>
      </c>
      <c r="G145" s="1050">
        <v>0</v>
      </c>
      <c r="H145" s="1051">
        <v>3</v>
      </c>
      <c r="I145" s="1057" t="s">
        <v>57</v>
      </c>
      <c r="J145" s="1053" t="s">
        <v>57</v>
      </c>
      <c r="K145" s="1053" t="s">
        <v>57</v>
      </c>
      <c r="L145" s="1053" t="s">
        <v>57</v>
      </c>
      <c r="M145" s="1053" t="s">
        <v>57</v>
      </c>
      <c r="N145" s="1053" t="s">
        <v>57</v>
      </c>
      <c r="O145" s="1053" t="s">
        <v>57</v>
      </c>
      <c r="P145" s="1053" t="s">
        <v>57</v>
      </c>
      <c r="Q145" s="1055" t="s">
        <v>57</v>
      </c>
      <c r="R145" s="535" t="s">
        <v>57</v>
      </c>
      <c r="T145" s="1265"/>
    </row>
    <row r="146" spans="1:20" ht="15">
      <c r="A146" s="532" t="s">
        <v>376</v>
      </c>
      <c r="B146" s="815">
        <v>7</v>
      </c>
      <c r="C146" s="1049">
        <v>11</v>
      </c>
      <c r="D146" s="1050">
        <v>7</v>
      </c>
      <c r="E146" s="1057">
        <v>4</v>
      </c>
      <c r="F146" s="1057">
        <v>12</v>
      </c>
      <c r="G146" s="1050">
        <v>6</v>
      </c>
      <c r="H146" s="1051">
        <v>18</v>
      </c>
      <c r="I146" s="1052">
        <v>14</v>
      </c>
      <c r="J146" s="1040">
        <v>11</v>
      </c>
      <c r="K146" s="1040">
        <v>5</v>
      </c>
      <c r="L146" s="1040">
        <v>7</v>
      </c>
      <c r="M146" s="1040">
        <v>46</v>
      </c>
      <c r="N146" s="1040">
        <v>7</v>
      </c>
      <c r="O146" s="1040">
        <v>5</v>
      </c>
      <c r="P146" s="1040">
        <v>7</v>
      </c>
      <c r="Q146" s="1264">
        <v>6</v>
      </c>
      <c r="R146" s="1263">
        <v>19</v>
      </c>
    </row>
    <row r="147" spans="1:20" ht="15">
      <c r="A147" s="532" t="s">
        <v>377</v>
      </c>
      <c r="B147" s="815">
        <v>46</v>
      </c>
      <c r="C147" s="1049">
        <v>101</v>
      </c>
      <c r="D147" s="1050">
        <v>49</v>
      </c>
      <c r="E147" s="1057">
        <v>38</v>
      </c>
      <c r="F147" s="1057">
        <v>69</v>
      </c>
      <c r="G147" s="1050">
        <v>62</v>
      </c>
      <c r="H147" s="1051">
        <v>84</v>
      </c>
      <c r="I147" s="1052">
        <v>42</v>
      </c>
      <c r="J147" s="1040">
        <v>92</v>
      </c>
      <c r="K147" s="1040">
        <v>78</v>
      </c>
      <c r="L147" s="1040">
        <v>86</v>
      </c>
      <c r="M147" s="1040">
        <v>134</v>
      </c>
      <c r="N147" s="1040">
        <v>102</v>
      </c>
      <c r="O147" s="1040">
        <v>104</v>
      </c>
      <c r="P147" s="1040">
        <v>145</v>
      </c>
      <c r="Q147" s="1264">
        <v>133</v>
      </c>
      <c r="R147" s="1263">
        <v>134</v>
      </c>
    </row>
    <row r="148" spans="1:20" ht="15">
      <c r="A148" s="532" t="s">
        <v>378</v>
      </c>
      <c r="B148" s="815">
        <v>55</v>
      </c>
      <c r="C148" s="1049">
        <v>62</v>
      </c>
      <c r="D148" s="1050">
        <v>66</v>
      </c>
      <c r="E148" s="1057">
        <v>54</v>
      </c>
      <c r="F148" s="1057">
        <v>65</v>
      </c>
      <c r="G148" s="1050">
        <v>128</v>
      </c>
      <c r="H148" s="1051">
        <v>88</v>
      </c>
      <c r="I148" s="1052">
        <v>85</v>
      </c>
      <c r="J148" s="1040">
        <v>78</v>
      </c>
      <c r="K148" s="1040">
        <v>80</v>
      </c>
      <c r="L148" s="1040">
        <v>111</v>
      </c>
      <c r="M148" s="1040">
        <v>155</v>
      </c>
      <c r="N148" s="1040">
        <v>137</v>
      </c>
      <c r="O148" s="1040">
        <v>110</v>
      </c>
      <c r="P148" s="1040">
        <v>136</v>
      </c>
      <c r="Q148" s="1264">
        <v>134</v>
      </c>
      <c r="R148" s="1263">
        <v>106</v>
      </c>
    </row>
    <row r="149" spans="1:20" ht="15">
      <c r="A149" s="532" t="s">
        <v>379</v>
      </c>
      <c r="B149" s="815">
        <v>196</v>
      </c>
      <c r="C149" s="1049">
        <v>273</v>
      </c>
      <c r="D149" s="1050">
        <v>300</v>
      </c>
      <c r="E149" s="1057">
        <v>225</v>
      </c>
      <c r="F149" s="1057">
        <v>240</v>
      </c>
      <c r="G149" s="1050">
        <v>330</v>
      </c>
      <c r="H149" s="1051">
        <v>381</v>
      </c>
      <c r="I149" s="1052">
        <v>354</v>
      </c>
      <c r="J149" s="1040">
        <v>563</v>
      </c>
      <c r="K149" s="1040">
        <v>463</v>
      </c>
      <c r="L149" s="1040">
        <v>723</v>
      </c>
      <c r="M149" s="1040">
        <v>659</v>
      </c>
      <c r="N149" s="1040">
        <v>640</v>
      </c>
      <c r="O149" s="1040">
        <v>581</v>
      </c>
      <c r="P149" s="1040">
        <v>735</v>
      </c>
      <c r="Q149" s="1264">
        <v>813</v>
      </c>
      <c r="R149" s="1263">
        <v>1064</v>
      </c>
    </row>
    <row r="150" spans="1:20" ht="15">
      <c r="A150" s="532" t="s">
        <v>380</v>
      </c>
      <c r="B150" s="815">
        <v>268</v>
      </c>
      <c r="C150" s="1049">
        <v>372</v>
      </c>
      <c r="D150" s="1050">
        <v>318</v>
      </c>
      <c r="E150" s="1057">
        <v>335</v>
      </c>
      <c r="F150" s="1057">
        <v>261</v>
      </c>
      <c r="G150" s="1050">
        <v>232</v>
      </c>
      <c r="H150" s="1051">
        <v>301</v>
      </c>
      <c r="I150" s="1052">
        <v>384</v>
      </c>
      <c r="J150" s="1040">
        <v>373</v>
      </c>
      <c r="K150" s="1040">
        <v>369</v>
      </c>
      <c r="L150" s="1040">
        <v>428</v>
      </c>
      <c r="M150" s="1040">
        <v>436</v>
      </c>
      <c r="N150" s="1040">
        <v>331</v>
      </c>
      <c r="O150" s="1040">
        <v>466</v>
      </c>
      <c r="P150" s="1040">
        <v>310</v>
      </c>
      <c r="Q150" s="1264">
        <v>434</v>
      </c>
      <c r="R150" s="1263">
        <v>617</v>
      </c>
    </row>
    <row r="151" spans="1:20" ht="15">
      <c r="A151" s="532" t="s">
        <v>381</v>
      </c>
      <c r="B151" s="1061">
        <v>34</v>
      </c>
      <c r="C151" s="1049">
        <v>16</v>
      </c>
      <c r="D151" s="1050">
        <v>10</v>
      </c>
      <c r="E151" s="1057">
        <v>20</v>
      </c>
      <c r="F151" s="1057">
        <v>43</v>
      </c>
      <c r="G151" s="1050">
        <v>26</v>
      </c>
      <c r="H151" s="1051">
        <v>56</v>
      </c>
      <c r="I151" s="1052">
        <v>89</v>
      </c>
      <c r="J151" s="1040">
        <v>77</v>
      </c>
      <c r="K151" s="1040">
        <v>73</v>
      </c>
      <c r="L151" s="1040">
        <v>24</v>
      </c>
      <c r="M151" s="1040">
        <v>36</v>
      </c>
      <c r="N151" s="1040">
        <v>53</v>
      </c>
      <c r="O151" s="1040">
        <v>64</v>
      </c>
      <c r="P151" s="1040">
        <v>52</v>
      </c>
      <c r="Q151" s="1264">
        <v>254</v>
      </c>
      <c r="R151" s="1263">
        <v>66</v>
      </c>
    </row>
    <row r="152" spans="1:20" ht="15">
      <c r="A152" s="532" t="s">
        <v>382</v>
      </c>
      <c r="B152" s="815">
        <v>53</v>
      </c>
      <c r="C152" s="1049">
        <v>73</v>
      </c>
      <c r="D152" s="1050">
        <v>37</v>
      </c>
      <c r="E152" s="1057">
        <v>78</v>
      </c>
      <c r="F152" s="1057">
        <v>83</v>
      </c>
      <c r="G152" s="1050">
        <v>61</v>
      </c>
      <c r="H152" s="1051">
        <v>94</v>
      </c>
      <c r="I152" s="1052">
        <v>73</v>
      </c>
      <c r="J152" s="1040">
        <v>129</v>
      </c>
      <c r="K152" s="1040">
        <v>153</v>
      </c>
      <c r="L152" s="1040">
        <v>290</v>
      </c>
      <c r="M152" s="1040">
        <v>440</v>
      </c>
      <c r="N152" s="1040">
        <v>299</v>
      </c>
      <c r="O152" s="1040">
        <v>299</v>
      </c>
      <c r="P152" s="1040">
        <v>340</v>
      </c>
      <c r="Q152" s="1264">
        <v>410</v>
      </c>
      <c r="R152" s="1263">
        <v>336</v>
      </c>
    </row>
    <row r="153" spans="1:20" ht="15">
      <c r="A153" s="532" t="s">
        <v>383</v>
      </c>
      <c r="B153" s="815">
        <v>441</v>
      </c>
      <c r="C153" s="1049">
        <v>733</v>
      </c>
      <c r="D153" s="1050">
        <v>676</v>
      </c>
      <c r="E153" s="1057">
        <v>650</v>
      </c>
      <c r="F153" s="1057">
        <v>591</v>
      </c>
      <c r="G153" s="1050">
        <v>1036</v>
      </c>
      <c r="H153" s="1051">
        <v>1025</v>
      </c>
      <c r="I153" s="1052">
        <v>799</v>
      </c>
      <c r="J153" s="1040">
        <v>850</v>
      </c>
      <c r="K153" s="1040">
        <v>674</v>
      </c>
      <c r="L153" s="1040">
        <v>1020</v>
      </c>
      <c r="M153" s="1040">
        <v>1369</v>
      </c>
      <c r="N153" s="1040">
        <v>1377</v>
      </c>
      <c r="O153" s="1040">
        <v>1366</v>
      </c>
      <c r="P153" s="1040">
        <v>1413</v>
      </c>
      <c r="Q153" s="1264">
        <v>863</v>
      </c>
      <c r="R153" s="1263">
        <v>492</v>
      </c>
    </row>
    <row r="154" spans="1:20" ht="15">
      <c r="A154" s="532" t="s">
        <v>384</v>
      </c>
      <c r="B154" s="1061" t="s">
        <v>57</v>
      </c>
      <c r="C154" s="1056" t="s">
        <v>57</v>
      </c>
      <c r="D154" s="1050">
        <v>1</v>
      </c>
      <c r="E154" s="1057" t="s">
        <v>57</v>
      </c>
      <c r="F154" s="1057" t="s">
        <v>57</v>
      </c>
      <c r="G154" s="1050">
        <v>0</v>
      </c>
      <c r="H154" s="1057" t="s">
        <v>57</v>
      </c>
      <c r="I154" s="1057" t="s">
        <v>57</v>
      </c>
      <c r="J154" s="1053" t="s">
        <v>57</v>
      </c>
      <c r="K154" s="1040">
        <v>1</v>
      </c>
      <c r="L154" s="1053" t="s">
        <v>57</v>
      </c>
      <c r="M154" s="1040">
        <v>1</v>
      </c>
      <c r="N154" s="1053" t="s">
        <v>57</v>
      </c>
      <c r="O154" s="1040">
        <v>1</v>
      </c>
      <c r="P154" s="1053" t="s">
        <v>57</v>
      </c>
      <c r="Q154" s="1055" t="s">
        <v>57</v>
      </c>
      <c r="R154" s="1263">
        <v>2</v>
      </c>
    </row>
    <row r="155" spans="1:20" ht="15">
      <c r="A155" s="536" t="s">
        <v>464</v>
      </c>
      <c r="B155" s="815">
        <v>26</v>
      </c>
      <c r="C155" s="1049">
        <v>31</v>
      </c>
      <c r="D155" s="1050">
        <v>16</v>
      </c>
      <c r="E155" s="1057">
        <v>6</v>
      </c>
      <c r="F155" s="1057">
        <v>31</v>
      </c>
      <c r="G155" s="1050">
        <v>18</v>
      </c>
      <c r="H155" s="1051">
        <v>22</v>
      </c>
      <c r="I155" s="1052">
        <v>30</v>
      </c>
      <c r="J155" s="1040">
        <v>15</v>
      </c>
      <c r="K155" s="1040">
        <v>17</v>
      </c>
      <c r="L155" s="1040">
        <v>8</v>
      </c>
      <c r="M155" s="1040">
        <v>53</v>
      </c>
      <c r="N155" s="1040">
        <v>32</v>
      </c>
      <c r="O155" s="1040">
        <v>60</v>
      </c>
      <c r="P155" s="1040">
        <v>65</v>
      </c>
      <c r="Q155" s="1264">
        <v>39</v>
      </c>
      <c r="R155" s="1263">
        <v>59</v>
      </c>
    </row>
    <row r="156" spans="1:20" ht="15">
      <c r="A156" s="536" t="s">
        <v>386</v>
      </c>
      <c r="B156" s="815">
        <v>5</v>
      </c>
      <c r="C156" s="1049">
        <v>17</v>
      </c>
      <c r="D156" s="1050">
        <v>12</v>
      </c>
      <c r="E156" s="1057">
        <v>21</v>
      </c>
      <c r="F156" s="1057">
        <v>12</v>
      </c>
      <c r="G156" s="1050">
        <v>8</v>
      </c>
      <c r="H156" s="1051">
        <v>15</v>
      </c>
      <c r="I156" s="1052">
        <v>26</v>
      </c>
      <c r="J156" s="1040">
        <v>48</v>
      </c>
      <c r="K156" s="1040">
        <v>28</v>
      </c>
      <c r="L156" s="1040">
        <v>25</v>
      </c>
      <c r="M156" s="1040">
        <v>14</v>
      </c>
      <c r="N156" s="1040">
        <v>22</v>
      </c>
      <c r="O156" s="1040">
        <v>32</v>
      </c>
      <c r="P156" s="1040">
        <v>33</v>
      </c>
      <c r="Q156" s="1264">
        <v>18</v>
      </c>
      <c r="R156" s="1263">
        <v>23</v>
      </c>
    </row>
    <row r="157" spans="1:20" ht="15">
      <c r="A157" s="370" t="s">
        <v>387</v>
      </c>
      <c r="B157" s="815" t="s">
        <v>57</v>
      </c>
      <c r="C157" s="1049" t="s">
        <v>57</v>
      </c>
      <c r="D157" s="1050">
        <v>6</v>
      </c>
      <c r="E157" s="1057">
        <v>17</v>
      </c>
      <c r="F157" s="1057">
        <v>1</v>
      </c>
      <c r="G157" s="1050">
        <v>4</v>
      </c>
      <c r="H157" s="1051">
        <v>5</v>
      </c>
      <c r="I157" s="1052">
        <v>5</v>
      </c>
      <c r="J157" s="1040">
        <v>1</v>
      </c>
      <c r="K157" s="1040">
        <v>2</v>
      </c>
      <c r="L157" s="1040">
        <v>6</v>
      </c>
      <c r="M157" s="1040">
        <v>4</v>
      </c>
      <c r="N157" s="1040">
        <v>3</v>
      </c>
      <c r="O157" s="1040">
        <v>19</v>
      </c>
      <c r="P157" s="1040">
        <v>4</v>
      </c>
      <c r="Q157" s="1264">
        <v>5</v>
      </c>
      <c r="R157" s="1263">
        <v>16</v>
      </c>
    </row>
    <row r="158" spans="1:20" ht="15">
      <c r="A158" s="532" t="s">
        <v>465</v>
      </c>
      <c r="B158" s="815">
        <v>6</v>
      </c>
      <c r="C158" s="1049">
        <v>11</v>
      </c>
      <c r="D158" s="1050">
        <v>5</v>
      </c>
      <c r="E158" s="1057">
        <v>15</v>
      </c>
      <c r="F158" s="1057">
        <v>11</v>
      </c>
      <c r="G158" s="1050">
        <v>11</v>
      </c>
      <c r="H158" s="1051">
        <v>10</v>
      </c>
      <c r="I158" s="1057">
        <v>17</v>
      </c>
      <c r="J158" s="1040">
        <v>21</v>
      </c>
      <c r="K158" s="1040">
        <v>35</v>
      </c>
      <c r="L158" s="1040">
        <v>28</v>
      </c>
      <c r="M158" s="1040">
        <v>33</v>
      </c>
      <c r="N158" s="1040">
        <v>22</v>
      </c>
      <c r="O158" s="1040">
        <v>16</v>
      </c>
      <c r="P158" s="1040">
        <v>9</v>
      </c>
      <c r="Q158" s="1264">
        <v>33</v>
      </c>
      <c r="R158" s="1263">
        <v>42</v>
      </c>
    </row>
    <row r="159" spans="1:20" ht="15">
      <c r="A159" s="532" t="s">
        <v>389</v>
      </c>
      <c r="B159" s="815">
        <v>4</v>
      </c>
      <c r="C159" s="1049">
        <v>3</v>
      </c>
      <c r="D159" s="1050">
        <v>17</v>
      </c>
      <c r="E159" s="1057">
        <v>10</v>
      </c>
      <c r="F159" s="1057">
        <v>8</v>
      </c>
      <c r="G159" s="1050">
        <v>13</v>
      </c>
      <c r="H159" s="1051">
        <v>16</v>
      </c>
      <c r="I159" s="1052">
        <v>2</v>
      </c>
      <c r="J159" s="1040">
        <v>18</v>
      </c>
      <c r="K159" s="1040">
        <v>26</v>
      </c>
      <c r="L159" s="1040">
        <v>14</v>
      </c>
      <c r="M159" s="1040">
        <v>11</v>
      </c>
      <c r="N159" s="1040">
        <v>15</v>
      </c>
      <c r="O159" s="1040">
        <v>10</v>
      </c>
      <c r="P159" s="1040">
        <v>19</v>
      </c>
      <c r="Q159" s="1264">
        <v>24</v>
      </c>
      <c r="R159" s="1263">
        <v>18</v>
      </c>
    </row>
    <row r="160" spans="1:20" ht="15">
      <c r="A160" s="532" t="s">
        <v>681</v>
      </c>
      <c r="B160" s="1061" t="s">
        <v>57</v>
      </c>
      <c r="C160" s="1049" t="s">
        <v>57</v>
      </c>
      <c r="D160" s="1050" t="s">
        <v>57</v>
      </c>
      <c r="E160" s="1062">
        <v>1</v>
      </c>
      <c r="F160" s="1062">
        <v>1</v>
      </c>
      <c r="G160" s="1050">
        <v>0</v>
      </c>
      <c r="H160" s="1057" t="s">
        <v>57</v>
      </c>
      <c r="I160" s="1057" t="s">
        <v>57</v>
      </c>
      <c r="J160" s="1053" t="s">
        <v>57</v>
      </c>
      <c r="K160" s="1053" t="s">
        <v>57</v>
      </c>
      <c r="L160" s="1053" t="s">
        <v>57</v>
      </c>
      <c r="M160" s="1053" t="s">
        <v>57</v>
      </c>
      <c r="N160" s="1053" t="s">
        <v>57</v>
      </c>
      <c r="O160" s="1053" t="s">
        <v>57</v>
      </c>
      <c r="P160" s="1053" t="s">
        <v>57</v>
      </c>
      <c r="Q160" s="1055" t="s">
        <v>57</v>
      </c>
      <c r="R160" s="535" t="s">
        <v>57</v>
      </c>
      <c r="T160" s="1265"/>
    </row>
    <row r="161" spans="1:20" ht="15">
      <c r="A161" s="532" t="s">
        <v>390</v>
      </c>
      <c r="B161" s="815">
        <v>71</v>
      </c>
      <c r="C161" s="1049">
        <v>61</v>
      </c>
      <c r="D161" s="1050">
        <v>49</v>
      </c>
      <c r="E161" s="1057">
        <v>61</v>
      </c>
      <c r="F161" s="1057">
        <v>66</v>
      </c>
      <c r="G161" s="1050">
        <v>108</v>
      </c>
      <c r="H161" s="1051">
        <v>71</v>
      </c>
      <c r="I161" s="1052">
        <v>141</v>
      </c>
      <c r="J161" s="1040">
        <v>109</v>
      </c>
      <c r="K161" s="1040">
        <v>105</v>
      </c>
      <c r="L161" s="1040">
        <v>104</v>
      </c>
      <c r="M161" s="1040">
        <v>122</v>
      </c>
      <c r="N161" s="1040">
        <v>111</v>
      </c>
      <c r="O161" s="1040">
        <v>98</v>
      </c>
      <c r="P161" s="1040">
        <v>160</v>
      </c>
      <c r="Q161" s="1264">
        <v>303</v>
      </c>
      <c r="R161" s="1263">
        <v>302</v>
      </c>
    </row>
    <row r="162" spans="1:20" ht="15">
      <c r="A162" s="532" t="s">
        <v>682</v>
      </c>
      <c r="B162" s="815">
        <v>93</v>
      </c>
      <c r="C162" s="1049">
        <v>73</v>
      </c>
      <c r="D162" s="1050">
        <v>18</v>
      </c>
      <c r="E162" s="1057">
        <v>27</v>
      </c>
      <c r="F162" s="1057">
        <v>56</v>
      </c>
      <c r="G162" s="1050">
        <v>57</v>
      </c>
      <c r="H162" s="1051">
        <v>46</v>
      </c>
      <c r="I162" s="1052">
        <v>48</v>
      </c>
      <c r="J162" s="1040">
        <v>76</v>
      </c>
      <c r="K162" s="1040">
        <v>45</v>
      </c>
      <c r="L162" s="1040">
        <v>41</v>
      </c>
      <c r="M162" s="1040">
        <v>90</v>
      </c>
      <c r="N162" s="1040">
        <v>61</v>
      </c>
      <c r="O162" s="1053" t="s">
        <v>57</v>
      </c>
      <c r="P162" s="1053" t="s">
        <v>57</v>
      </c>
      <c r="Q162" s="1055" t="s">
        <v>57</v>
      </c>
      <c r="R162" s="535" t="s">
        <v>57</v>
      </c>
      <c r="T162" s="1265"/>
    </row>
    <row r="163" spans="1:20" ht="15">
      <c r="A163" s="532" t="s">
        <v>683</v>
      </c>
      <c r="B163" s="1061" t="s">
        <v>57</v>
      </c>
      <c r="C163" s="1060">
        <v>1</v>
      </c>
      <c r="D163" s="1050" t="s">
        <v>57</v>
      </c>
      <c r="E163" s="1057" t="s">
        <v>57</v>
      </c>
      <c r="F163" s="1057">
        <v>7</v>
      </c>
      <c r="G163" s="1050">
        <v>0</v>
      </c>
      <c r="H163" s="1057" t="s">
        <v>57</v>
      </c>
      <c r="I163" s="1057" t="s">
        <v>57</v>
      </c>
      <c r="J163" s="1040">
        <v>3</v>
      </c>
      <c r="K163" s="1053" t="s">
        <v>57</v>
      </c>
      <c r="L163" s="1053" t="s">
        <v>57</v>
      </c>
      <c r="M163" s="1040">
        <v>3</v>
      </c>
      <c r="N163" s="1040">
        <v>4</v>
      </c>
      <c r="O163" s="1040">
        <v>2</v>
      </c>
      <c r="P163" s="1040">
        <v>3</v>
      </c>
      <c r="Q163" s="1264">
        <v>4</v>
      </c>
      <c r="R163" s="1263">
        <v>4</v>
      </c>
    </row>
    <row r="164" spans="1:20" ht="15">
      <c r="A164" s="537" t="s">
        <v>392</v>
      </c>
      <c r="B164" s="1061">
        <v>42</v>
      </c>
      <c r="C164" s="1056">
        <v>11</v>
      </c>
      <c r="D164" s="1050">
        <v>14</v>
      </c>
      <c r="E164" s="1057">
        <v>38</v>
      </c>
      <c r="F164" s="1057">
        <v>47</v>
      </c>
      <c r="G164" s="1050">
        <v>38</v>
      </c>
      <c r="H164" s="1051">
        <v>30</v>
      </c>
      <c r="I164" s="1052">
        <v>40</v>
      </c>
      <c r="J164" s="1040">
        <v>50</v>
      </c>
      <c r="K164" s="1040">
        <v>27</v>
      </c>
      <c r="L164" s="1040">
        <v>74</v>
      </c>
      <c r="M164" s="1040">
        <v>70</v>
      </c>
      <c r="N164" s="1040">
        <v>139</v>
      </c>
      <c r="O164" s="1040">
        <v>105</v>
      </c>
      <c r="P164" s="1040">
        <v>75</v>
      </c>
      <c r="Q164" s="1264">
        <v>112</v>
      </c>
      <c r="R164" s="1263">
        <v>167</v>
      </c>
    </row>
    <row r="165" spans="1:20" ht="15">
      <c r="A165" s="532" t="s">
        <v>393</v>
      </c>
      <c r="B165" s="815">
        <v>24</v>
      </c>
      <c r="C165" s="1049">
        <v>27</v>
      </c>
      <c r="D165" s="1050">
        <v>26</v>
      </c>
      <c r="E165" s="1057">
        <v>19</v>
      </c>
      <c r="F165" s="1057">
        <v>38</v>
      </c>
      <c r="G165" s="1050">
        <v>27</v>
      </c>
      <c r="H165" s="1051">
        <v>37</v>
      </c>
      <c r="I165" s="1052">
        <v>72</v>
      </c>
      <c r="J165" s="1040">
        <v>77</v>
      </c>
      <c r="K165" s="1040">
        <v>60</v>
      </c>
      <c r="L165" s="1040">
        <v>44</v>
      </c>
      <c r="M165" s="1040">
        <v>99</v>
      </c>
      <c r="N165" s="1040">
        <v>63</v>
      </c>
      <c r="O165" s="1040">
        <v>66</v>
      </c>
      <c r="P165" s="1040">
        <v>80</v>
      </c>
      <c r="Q165" s="1264">
        <v>88</v>
      </c>
      <c r="R165" s="1263">
        <v>72</v>
      </c>
    </row>
    <row r="166" spans="1:20" ht="14.25" customHeight="1">
      <c r="A166" s="532" t="s">
        <v>967</v>
      </c>
      <c r="B166" s="815"/>
      <c r="C166" s="1049"/>
      <c r="D166" s="1050"/>
      <c r="E166" s="1057"/>
      <c r="F166" s="1057"/>
      <c r="G166" s="1050"/>
      <c r="H166" s="1051"/>
      <c r="I166" s="1052"/>
      <c r="J166" s="1040"/>
      <c r="K166" s="1040"/>
      <c r="L166" s="1040"/>
      <c r="M166" s="1040"/>
      <c r="N166" s="1063" t="s">
        <v>57</v>
      </c>
      <c r="O166" s="1063" t="s">
        <v>57</v>
      </c>
      <c r="P166" s="1063" t="s">
        <v>57</v>
      </c>
      <c r="Q166" s="1064" t="s">
        <v>57</v>
      </c>
      <c r="R166" s="1263">
        <v>1</v>
      </c>
    </row>
    <row r="167" spans="1:20" ht="15">
      <c r="A167" s="532" t="s">
        <v>394</v>
      </c>
      <c r="B167" s="815">
        <v>503</v>
      </c>
      <c r="C167" s="1049">
        <v>479</v>
      </c>
      <c r="D167" s="1050">
        <v>526</v>
      </c>
      <c r="E167" s="1057">
        <v>470</v>
      </c>
      <c r="F167" s="1057">
        <v>695</v>
      </c>
      <c r="G167" s="1050">
        <v>627</v>
      </c>
      <c r="H167" s="1051">
        <v>880</v>
      </c>
      <c r="I167" s="1052">
        <v>769</v>
      </c>
      <c r="J167" s="1040">
        <v>1132</v>
      </c>
      <c r="K167" s="1040">
        <v>1077</v>
      </c>
      <c r="L167" s="1040">
        <v>1442</v>
      </c>
      <c r="M167" s="1040">
        <v>1640</v>
      </c>
      <c r="N167" s="1040">
        <v>1707</v>
      </c>
      <c r="O167" s="1040">
        <v>1980</v>
      </c>
      <c r="P167" s="1040">
        <v>2712</v>
      </c>
      <c r="Q167" s="1264">
        <v>2958</v>
      </c>
      <c r="R167" s="1263">
        <v>3150</v>
      </c>
    </row>
    <row r="168" spans="1:20" ht="15">
      <c r="A168" s="536" t="s">
        <v>395</v>
      </c>
      <c r="B168" s="815" t="s">
        <v>57</v>
      </c>
      <c r="C168" s="1049" t="s">
        <v>57</v>
      </c>
      <c r="D168" s="1050" t="s">
        <v>57</v>
      </c>
      <c r="E168" s="1057" t="s">
        <v>57</v>
      </c>
      <c r="F168" s="1057">
        <v>2</v>
      </c>
      <c r="G168" s="1050">
        <v>3</v>
      </c>
      <c r="H168" s="1051">
        <v>5</v>
      </c>
      <c r="I168" s="1052">
        <v>3</v>
      </c>
      <c r="J168" s="1053" t="s">
        <v>57</v>
      </c>
      <c r="K168" s="1053" t="s">
        <v>57</v>
      </c>
      <c r="L168" s="1040">
        <v>4</v>
      </c>
      <c r="M168" s="1040">
        <v>28</v>
      </c>
      <c r="N168" s="1040">
        <v>4</v>
      </c>
      <c r="O168" s="1040">
        <v>2</v>
      </c>
      <c r="P168" s="1053" t="s">
        <v>57</v>
      </c>
      <c r="Q168" s="1264">
        <v>1</v>
      </c>
      <c r="R168" s="535" t="s">
        <v>57</v>
      </c>
      <c r="T168" s="1265"/>
    </row>
    <row r="169" spans="1:20" ht="15">
      <c r="A169" s="532" t="s">
        <v>396</v>
      </c>
      <c r="B169" s="815">
        <v>67</v>
      </c>
      <c r="C169" s="1049">
        <v>82</v>
      </c>
      <c r="D169" s="1050">
        <v>46</v>
      </c>
      <c r="E169" s="1057">
        <v>56</v>
      </c>
      <c r="F169" s="1057">
        <v>65</v>
      </c>
      <c r="G169" s="1050">
        <v>84</v>
      </c>
      <c r="H169" s="1051">
        <v>90</v>
      </c>
      <c r="I169" s="1052">
        <v>227</v>
      </c>
      <c r="J169" s="1040">
        <v>115</v>
      </c>
      <c r="K169" s="1040">
        <v>117</v>
      </c>
      <c r="L169" s="1040">
        <v>148</v>
      </c>
      <c r="M169" s="1040">
        <v>121</v>
      </c>
      <c r="N169" s="1040">
        <v>122</v>
      </c>
      <c r="O169" s="1040">
        <v>125</v>
      </c>
      <c r="P169" s="1040">
        <v>112</v>
      </c>
      <c r="Q169" s="1264">
        <v>175</v>
      </c>
      <c r="R169" s="1263">
        <v>141</v>
      </c>
    </row>
    <row r="170" spans="1:20" ht="15">
      <c r="A170" s="532" t="s">
        <v>397</v>
      </c>
      <c r="B170" s="815">
        <v>171</v>
      </c>
      <c r="C170" s="1049">
        <v>105</v>
      </c>
      <c r="D170" s="1050">
        <v>152</v>
      </c>
      <c r="E170" s="1057">
        <v>82</v>
      </c>
      <c r="F170" s="1057">
        <v>129</v>
      </c>
      <c r="G170" s="1050">
        <v>89</v>
      </c>
      <c r="H170" s="1051">
        <v>98</v>
      </c>
      <c r="I170" s="1052">
        <v>68</v>
      </c>
      <c r="J170" s="1040">
        <v>123</v>
      </c>
      <c r="K170" s="1040">
        <v>101</v>
      </c>
      <c r="L170" s="1040">
        <v>148</v>
      </c>
      <c r="M170" s="1040">
        <v>189</v>
      </c>
      <c r="N170" s="1040">
        <v>283</v>
      </c>
      <c r="O170" s="1040">
        <v>175</v>
      </c>
      <c r="P170" s="1040">
        <v>147</v>
      </c>
      <c r="Q170" s="1264">
        <v>172</v>
      </c>
      <c r="R170" s="1263">
        <v>152</v>
      </c>
    </row>
    <row r="171" spans="1:20" ht="15">
      <c r="A171" s="532" t="s">
        <v>398</v>
      </c>
      <c r="B171" s="815">
        <v>241</v>
      </c>
      <c r="C171" s="1049">
        <v>218</v>
      </c>
      <c r="D171" s="1050">
        <v>183</v>
      </c>
      <c r="E171" s="1057">
        <v>232</v>
      </c>
      <c r="F171" s="1057">
        <v>253</v>
      </c>
      <c r="G171" s="1050">
        <v>271</v>
      </c>
      <c r="H171" s="1051">
        <v>294</v>
      </c>
      <c r="I171" s="1052">
        <v>278</v>
      </c>
      <c r="J171" s="1040">
        <v>268</v>
      </c>
      <c r="K171" s="1040">
        <v>243</v>
      </c>
      <c r="L171" s="1040">
        <v>218</v>
      </c>
      <c r="M171" s="1040">
        <v>308</v>
      </c>
      <c r="N171" s="1040">
        <v>274</v>
      </c>
      <c r="O171" s="1040">
        <v>277</v>
      </c>
      <c r="P171" s="1040">
        <v>243</v>
      </c>
      <c r="Q171" s="1264">
        <v>293</v>
      </c>
      <c r="R171" s="1263">
        <v>220</v>
      </c>
    </row>
    <row r="172" spans="1:20" ht="15">
      <c r="A172" s="532" t="s">
        <v>399</v>
      </c>
      <c r="B172" s="815">
        <v>1742</v>
      </c>
      <c r="C172" s="1049">
        <v>1864</v>
      </c>
      <c r="D172" s="1050">
        <v>1798</v>
      </c>
      <c r="E172" s="1057">
        <v>1789</v>
      </c>
      <c r="F172" s="1057">
        <v>2200</v>
      </c>
      <c r="G172" s="1050">
        <v>2097</v>
      </c>
      <c r="H172" s="1051">
        <v>1881</v>
      </c>
      <c r="I172" s="1052">
        <v>2133</v>
      </c>
      <c r="J172" s="1040">
        <v>2326</v>
      </c>
      <c r="K172" s="1040">
        <v>2276</v>
      </c>
      <c r="L172" s="1040">
        <v>2723</v>
      </c>
      <c r="M172" s="1040">
        <v>2462</v>
      </c>
      <c r="N172" s="1040">
        <v>2765</v>
      </c>
      <c r="O172" s="1040">
        <v>2637</v>
      </c>
      <c r="P172" s="1040">
        <v>2854</v>
      </c>
      <c r="Q172" s="1264">
        <v>2980</v>
      </c>
      <c r="R172" s="1263">
        <v>3158</v>
      </c>
    </row>
    <row r="173" spans="1:20" ht="15">
      <c r="A173" s="532" t="s">
        <v>400</v>
      </c>
      <c r="B173" s="815">
        <v>16</v>
      </c>
      <c r="C173" s="1049">
        <v>33</v>
      </c>
      <c r="D173" s="1050">
        <v>15</v>
      </c>
      <c r="E173" s="1057">
        <v>17</v>
      </c>
      <c r="F173" s="1057">
        <v>19</v>
      </c>
      <c r="G173" s="1050">
        <v>21</v>
      </c>
      <c r="H173" s="1051">
        <v>13</v>
      </c>
      <c r="I173" s="1052">
        <v>45</v>
      </c>
      <c r="J173" s="1040">
        <v>44</v>
      </c>
      <c r="K173" s="1040">
        <v>40</v>
      </c>
      <c r="L173" s="1040">
        <v>29</v>
      </c>
      <c r="M173" s="1040">
        <v>61</v>
      </c>
      <c r="N173" s="1040">
        <v>29</v>
      </c>
      <c r="O173" s="1040">
        <v>25</v>
      </c>
      <c r="P173" s="1040">
        <v>45</v>
      </c>
      <c r="Q173" s="1264">
        <v>35</v>
      </c>
      <c r="R173" s="1263">
        <v>27</v>
      </c>
    </row>
    <row r="174" spans="1:20" ht="15">
      <c r="A174" s="532" t="s">
        <v>684</v>
      </c>
      <c r="B174" s="815" t="s">
        <v>57</v>
      </c>
      <c r="C174" s="1056" t="s">
        <v>57</v>
      </c>
      <c r="D174" s="1050" t="s">
        <v>57</v>
      </c>
      <c r="E174" s="1057">
        <v>1</v>
      </c>
      <c r="F174" s="1057" t="s">
        <v>57</v>
      </c>
      <c r="G174" s="1050">
        <v>2</v>
      </c>
      <c r="H174" s="1057" t="s">
        <v>57</v>
      </c>
      <c r="I174" s="1052">
        <v>1</v>
      </c>
      <c r="J174" s="1053" t="s">
        <v>57</v>
      </c>
      <c r="K174" s="1040">
        <v>1</v>
      </c>
      <c r="L174" s="1040">
        <v>1</v>
      </c>
      <c r="M174" s="1040">
        <v>5</v>
      </c>
      <c r="N174" s="1040">
        <v>1</v>
      </c>
      <c r="O174" s="1040">
        <v>2</v>
      </c>
      <c r="P174" s="1040">
        <v>1</v>
      </c>
      <c r="Q174" s="1055" t="s">
        <v>57</v>
      </c>
      <c r="R174" s="1263">
        <v>14</v>
      </c>
    </row>
    <row r="175" spans="1:20" ht="15">
      <c r="A175" s="532" t="s">
        <v>402</v>
      </c>
      <c r="B175" s="815">
        <v>1521</v>
      </c>
      <c r="C175" s="1049">
        <v>1482</v>
      </c>
      <c r="D175" s="1050">
        <v>1222</v>
      </c>
      <c r="E175" s="1057">
        <v>1467</v>
      </c>
      <c r="F175" s="1057">
        <v>1536</v>
      </c>
      <c r="G175" s="1050">
        <v>1709</v>
      </c>
      <c r="H175" s="1051">
        <v>1804</v>
      </c>
      <c r="I175" s="1052">
        <v>1760</v>
      </c>
      <c r="J175" s="1040">
        <v>2168</v>
      </c>
      <c r="K175" s="1040">
        <v>2073</v>
      </c>
      <c r="L175" s="1040">
        <v>2694</v>
      </c>
      <c r="M175" s="1040">
        <v>2466</v>
      </c>
      <c r="N175" s="1040">
        <v>2403</v>
      </c>
      <c r="O175" s="1040">
        <v>2730</v>
      </c>
      <c r="P175" s="1040">
        <v>2938</v>
      </c>
      <c r="Q175" s="1264">
        <v>3530</v>
      </c>
      <c r="R175" s="1263">
        <v>3196</v>
      </c>
    </row>
    <row r="176" spans="1:20" ht="15">
      <c r="A176" s="532" t="s">
        <v>403</v>
      </c>
      <c r="B176" s="815">
        <v>4692</v>
      </c>
      <c r="C176" s="1049">
        <v>4772</v>
      </c>
      <c r="D176" s="1050">
        <v>3883</v>
      </c>
      <c r="E176" s="1057">
        <v>4750</v>
      </c>
      <c r="F176" s="1057">
        <v>4770</v>
      </c>
      <c r="G176" s="1050">
        <v>4901</v>
      </c>
      <c r="H176" s="1051">
        <v>5613</v>
      </c>
      <c r="I176" s="1052">
        <v>4836</v>
      </c>
      <c r="J176" s="1040">
        <v>5561</v>
      </c>
      <c r="K176" s="1040">
        <v>5285</v>
      </c>
      <c r="L176" s="1040">
        <v>5741</v>
      </c>
      <c r="M176" s="1040">
        <v>6433</v>
      </c>
      <c r="N176" s="1040">
        <v>6922</v>
      </c>
      <c r="O176" s="1040">
        <v>6128</v>
      </c>
      <c r="P176" s="1040">
        <v>6167</v>
      </c>
      <c r="Q176" s="1264">
        <v>7250</v>
      </c>
      <c r="R176" s="1263">
        <v>6198</v>
      </c>
    </row>
    <row r="177" spans="1:20" ht="15">
      <c r="A177" s="532" t="s">
        <v>685</v>
      </c>
      <c r="B177" s="815">
        <v>1</v>
      </c>
      <c r="C177" s="1049">
        <v>6</v>
      </c>
      <c r="D177" s="1050">
        <v>7</v>
      </c>
      <c r="E177" s="1057">
        <v>14</v>
      </c>
      <c r="F177" s="1057">
        <v>7</v>
      </c>
      <c r="G177" s="1050">
        <v>0</v>
      </c>
      <c r="H177" s="1057" t="s">
        <v>57</v>
      </c>
      <c r="I177" s="1052">
        <v>2</v>
      </c>
      <c r="J177" s="1040">
        <v>1</v>
      </c>
      <c r="K177" s="1040">
        <v>5</v>
      </c>
      <c r="L177" s="1040">
        <v>45</v>
      </c>
      <c r="M177" s="1040">
        <v>9</v>
      </c>
      <c r="N177" s="1040">
        <v>9</v>
      </c>
      <c r="O177" s="1040">
        <v>12</v>
      </c>
      <c r="P177" s="1040">
        <v>21</v>
      </c>
      <c r="Q177" s="1264">
        <v>10</v>
      </c>
      <c r="R177" s="1263">
        <v>9</v>
      </c>
    </row>
    <row r="178" spans="1:20" ht="15">
      <c r="A178" s="532" t="s">
        <v>405</v>
      </c>
      <c r="B178" s="815">
        <v>1257</v>
      </c>
      <c r="C178" s="1049">
        <v>1283</v>
      </c>
      <c r="D178" s="1050">
        <v>1221</v>
      </c>
      <c r="E178" s="1057">
        <v>1359</v>
      </c>
      <c r="F178" s="1057">
        <v>1525</v>
      </c>
      <c r="G178" s="1050">
        <v>1661</v>
      </c>
      <c r="H178" s="1051">
        <v>1464</v>
      </c>
      <c r="I178" s="1052">
        <v>1673</v>
      </c>
      <c r="J178" s="1040">
        <v>1782</v>
      </c>
      <c r="K178" s="1040">
        <v>1610</v>
      </c>
      <c r="L178" s="1040">
        <v>1734</v>
      </c>
      <c r="M178" s="1040">
        <v>1965</v>
      </c>
      <c r="N178" s="1040">
        <v>2004</v>
      </c>
      <c r="O178" s="1040">
        <v>2142</v>
      </c>
      <c r="P178" s="1040">
        <v>2100</v>
      </c>
      <c r="Q178" s="1264">
        <v>2244</v>
      </c>
      <c r="R178" s="1263">
        <v>2253</v>
      </c>
    </row>
    <row r="179" spans="1:20" ht="16.5">
      <c r="A179" s="532" t="s">
        <v>968</v>
      </c>
      <c r="B179" s="815"/>
      <c r="C179" s="1049"/>
      <c r="D179" s="1050"/>
      <c r="E179" s="1057"/>
      <c r="F179" s="1057"/>
      <c r="G179" s="1050"/>
      <c r="H179" s="1051"/>
      <c r="I179" s="1052"/>
      <c r="J179" s="1040"/>
      <c r="K179" s="1040"/>
      <c r="L179" s="1040"/>
      <c r="M179" s="1040"/>
      <c r="N179" s="1063" t="s">
        <v>57</v>
      </c>
      <c r="O179" s="1063" t="s">
        <v>57</v>
      </c>
      <c r="P179" s="1063" t="s">
        <v>57</v>
      </c>
      <c r="Q179" s="1064" t="s">
        <v>57</v>
      </c>
      <c r="R179" s="1263">
        <v>1</v>
      </c>
      <c r="T179" s="1265"/>
    </row>
    <row r="180" spans="1:20" ht="15">
      <c r="A180" s="532" t="s">
        <v>407</v>
      </c>
      <c r="B180" s="1061" t="s">
        <v>57</v>
      </c>
      <c r="C180" s="1056">
        <v>2</v>
      </c>
      <c r="D180" s="1050" t="s">
        <v>57</v>
      </c>
      <c r="E180" s="1057">
        <v>1</v>
      </c>
      <c r="F180" s="1057">
        <v>2</v>
      </c>
      <c r="G180" s="1050">
        <v>0</v>
      </c>
      <c r="H180" s="1051">
        <v>3</v>
      </c>
      <c r="I180" s="1050">
        <v>0</v>
      </c>
      <c r="J180" s="1050">
        <v>0</v>
      </c>
      <c r="K180" s="1040">
        <v>2</v>
      </c>
      <c r="L180" s="1040">
        <v>4</v>
      </c>
      <c r="M180" s="1040">
        <v>6</v>
      </c>
      <c r="N180" s="1040">
        <v>12</v>
      </c>
      <c r="O180" s="1053" t="s">
        <v>57</v>
      </c>
      <c r="P180" s="1040">
        <v>2</v>
      </c>
      <c r="Q180" s="1264">
        <v>8</v>
      </c>
      <c r="R180" s="1263">
        <v>6</v>
      </c>
    </row>
    <row r="181" spans="1:20" ht="15">
      <c r="A181" s="532" t="s">
        <v>408</v>
      </c>
      <c r="B181" s="815">
        <v>155</v>
      </c>
      <c r="C181" s="1049">
        <v>206</v>
      </c>
      <c r="D181" s="1050">
        <v>146</v>
      </c>
      <c r="E181" s="1057">
        <v>105</v>
      </c>
      <c r="F181" s="1057">
        <v>174</v>
      </c>
      <c r="G181" s="1050">
        <v>190</v>
      </c>
      <c r="H181" s="1051">
        <v>167</v>
      </c>
      <c r="I181" s="1052">
        <v>134</v>
      </c>
      <c r="J181" s="1040">
        <v>146</v>
      </c>
      <c r="K181" s="1040">
        <v>147</v>
      </c>
      <c r="L181" s="1040">
        <v>238</v>
      </c>
      <c r="M181" s="1040">
        <v>321</v>
      </c>
      <c r="N181" s="1040">
        <v>371</v>
      </c>
      <c r="O181" s="1040">
        <v>335</v>
      </c>
      <c r="P181" s="1040">
        <v>362</v>
      </c>
      <c r="Q181" s="1264">
        <v>366</v>
      </c>
      <c r="R181" s="1263">
        <v>385</v>
      </c>
    </row>
    <row r="182" spans="1:20" ht="15">
      <c r="A182" s="532" t="s">
        <v>686</v>
      </c>
      <c r="B182" s="1061" t="s">
        <v>57</v>
      </c>
      <c r="C182" s="1060" t="s">
        <v>57</v>
      </c>
      <c r="D182" s="1050" t="s">
        <v>57</v>
      </c>
      <c r="E182" s="1057" t="s">
        <v>57</v>
      </c>
      <c r="F182" s="1057">
        <v>1</v>
      </c>
      <c r="G182" s="1050">
        <v>0</v>
      </c>
      <c r="H182" s="1057" t="s">
        <v>57</v>
      </c>
      <c r="I182" s="1057" t="s">
        <v>57</v>
      </c>
      <c r="J182" s="1053" t="s">
        <v>57</v>
      </c>
      <c r="K182" s="1053" t="s">
        <v>57</v>
      </c>
      <c r="L182" s="1053" t="s">
        <v>57</v>
      </c>
      <c r="M182" s="1053" t="s">
        <v>57</v>
      </c>
      <c r="N182" s="1053" t="s">
        <v>57</v>
      </c>
      <c r="O182" s="1053" t="s">
        <v>57</v>
      </c>
      <c r="P182" s="1053" t="s">
        <v>57</v>
      </c>
      <c r="Q182" s="1055" t="s">
        <v>57</v>
      </c>
      <c r="R182" s="535" t="s">
        <v>57</v>
      </c>
      <c r="T182" s="1265"/>
    </row>
    <row r="183" spans="1:20" ht="15">
      <c r="A183" s="532" t="s">
        <v>687</v>
      </c>
      <c r="B183" s="1061" t="s">
        <v>57</v>
      </c>
      <c r="C183" s="1049">
        <v>5</v>
      </c>
      <c r="D183" s="1050" t="s">
        <v>57</v>
      </c>
      <c r="E183" s="1057" t="s">
        <v>57</v>
      </c>
      <c r="F183" s="1057">
        <v>8</v>
      </c>
      <c r="G183" s="1050">
        <v>2</v>
      </c>
      <c r="H183" s="1051">
        <v>14</v>
      </c>
      <c r="I183" s="1052">
        <v>2</v>
      </c>
      <c r="J183" s="1053" t="s">
        <v>57</v>
      </c>
      <c r="K183" s="1053" t="s">
        <v>57</v>
      </c>
      <c r="L183" s="1053" t="s">
        <v>57</v>
      </c>
      <c r="M183" s="1053" t="s">
        <v>57</v>
      </c>
      <c r="N183" s="1053" t="s">
        <v>57</v>
      </c>
      <c r="O183" s="1053" t="s">
        <v>57</v>
      </c>
      <c r="P183" s="1053" t="s">
        <v>57</v>
      </c>
      <c r="Q183" s="1055" t="s">
        <v>57</v>
      </c>
      <c r="R183" s="1263">
        <v>2</v>
      </c>
    </row>
    <row r="184" spans="1:20" ht="15">
      <c r="A184" s="532" t="s">
        <v>409</v>
      </c>
      <c r="B184" s="815">
        <v>37</v>
      </c>
      <c r="C184" s="1049">
        <v>1</v>
      </c>
      <c r="D184" s="1050">
        <v>23</v>
      </c>
      <c r="E184" s="1057">
        <v>13</v>
      </c>
      <c r="F184" s="1057">
        <v>5</v>
      </c>
      <c r="G184" s="1050">
        <v>13</v>
      </c>
      <c r="H184" s="1051">
        <v>10</v>
      </c>
      <c r="I184" s="1052">
        <v>23</v>
      </c>
      <c r="J184" s="1040">
        <v>64</v>
      </c>
      <c r="K184" s="1040">
        <v>49</v>
      </c>
      <c r="L184" s="1040">
        <v>32</v>
      </c>
      <c r="M184" s="1040">
        <v>21</v>
      </c>
      <c r="N184" s="1040">
        <v>17</v>
      </c>
      <c r="O184" s="1040">
        <v>58</v>
      </c>
      <c r="P184" s="1040">
        <v>18</v>
      </c>
      <c r="Q184" s="1264">
        <v>25</v>
      </c>
      <c r="R184" s="1263">
        <v>38</v>
      </c>
    </row>
    <row r="185" spans="1:20" ht="15">
      <c r="A185" s="532" t="s">
        <v>410</v>
      </c>
      <c r="B185" s="1061">
        <v>6</v>
      </c>
      <c r="C185" s="1049">
        <v>2</v>
      </c>
      <c r="D185" s="1050">
        <v>7</v>
      </c>
      <c r="E185" s="1057">
        <v>14</v>
      </c>
      <c r="F185" s="1057">
        <v>17</v>
      </c>
      <c r="G185" s="1050">
        <v>6</v>
      </c>
      <c r="H185" s="1051">
        <v>30</v>
      </c>
      <c r="I185" s="1052">
        <v>1</v>
      </c>
      <c r="J185" s="1040">
        <v>19</v>
      </c>
      <c r="K185" s="1040">
        <v>3</v>
      </c>
      <c r="L185" s="1040">
        <v>26</v>
      </c>
      <c r="M185" s="1040">
        <v>12</v>
      </c>
      <c r="N185" s="1040">
        <v>25</v>
      </c>
      <c r="O185" s="1040">
        <v>7</v>
      </c>
      <c r="P185" s="1040">
        <v>9</v>
      </c>
      <c r="Q185" s="1264">
        <v>2</v>
      </c>
      <c r="R185" s="1263">
        <v>15</v>
      </c>
    </row>
    <row r="186" spans="1:20" ht="15">
      <c r="A186" s="532" t="s">
        <v>411</v>
      </c>
      <c r="B186" s="815">
        <v>632</v>
      </c>
      <c r="C186" s="1049">
        <v>602</v>
      </c>
      <c r="D186" s="1050">
        <v>511</v>
      </c>
      <c r="E186" s="1057">
        <v>363</v>
      </c>
      <c r="F186" s="1057">
        <v>571</v>
      </c>
      <c r="G186" s="1050">
        <v>610</v>
      </c>
      <c r="H186" s="1051">
        <v>868</v>
      </c>
      <c r="I186" s="1052">
        <v>570</v>
      </c>
      <c r="J186" s="1040">
        <v>1052</v>
      </c>
      <c r="K186" s="1040">
        <v>967</v>
      </c>
      <c r="L186" s="1040">
        <v>1059</v>
      </c>
      <c r="M186" s="1040">
        <v>1283</v>
      </c>
      <c r="N186" s="1040">
        <v>1413</v>
      </c>
      <c r="O186" s="1040">
        <v>1335</v>
      </c>
      <c r="P186" s="1040">
        <v>1592</v>
      </c>
      <c r="Q186" s="1264">
        <v>2037</v>
      </c>
      <c r="R186" s="1263">
        <v>2816</v>
      </c>
    </row>
    <row r="187" spans="1:20" ht="15">
      <c r="A187" s="532" t="s">
        <v>412</v>
      </c>
      <c r="B187" s="815"/>
      <c r="C187" s="1060" t="s">
        <v>57</v>
      </c>
      <c r="D187" s="1050" t="s">
        <v>57</v>
      </c>
      <c r="E187" s="1057" t="s">
        <v>57</v>
      </c>
      <c r="F187" s="1057" t="s">
        <v>57</v>
      </c>
      <c r="G187" s="1050">
        <v>6</v>
      </c>
      <c r="H187" s="1057" t="s">
        <v>57</v>
      </c>
      <c r="I187" s="1057" t="s">
        <v>57</v>
      </c>
      <c r="J187" s="1053" t="s">
        <v>57</v>
      </c>
      <c r="K187" s="1053" t="s">
        <v>57</v>
      </c>
      <c r="L187" s="1053" t="s">
        <v>57</v>
      </c>
      <c r="M187" s="1053" t="s">
        <v>57</v>
      </c>
      <c r="N187" s="1040">
        <v>1</v>
      </c>
      <c r="O187" s="1053" t="s">
        <v>57</v>
      </c>
      <c r="P187" s="1053" t="s">
        <v>57</v>
      </c>
      <c r="Q187" s="1055" t="s">
        <v>57</v>
      </c>
      <c r="R187" s="1263">
        <v>5</v>
      </c>
    </row>
    <row r="188" spans="1:20" ht="15">
      <c r="A188" s="532" t="s">
        <v>413</v>
      </c>
      <c r="B188" s="1061">
        <v>4</v>
      </c>
      <c r="C188" s="1060">
        <v>13</v>
      </c>
      <c r="D188" s="1050">
        <v>10</v>
      </c>
      <c r="E188" s="1057">
        <v>30</v>
      </c>
      <c r="F188" s="1057">
        <v>18</v>
      </c>
      <c r="G188" s="1050">
        <v>48</v>
      </c>
      <c r="H188" s="1051">
        <v>34</v>
      </c>
      <c r="I188" s="1052">
        <v>24</v>
      </c>
      <c r="J188" s="1040">
        <v>23</v>
      </c>
      <c r="K188" s="1040">
        <v>29</v>
      </c>
      <c r="L188" s="1040">
        <v>40</v>
      </c>
      <c r="M188" s="1040">
        <v>15</v>
      </c>
      <c r="N188" s="1040">
        <v>14</v>
      </c>
      <c r="O188" s="1040">
        <v>11</v>
      </c>
      <c r="P188" s="1040">
        <v>22</v>
      </c>
      <c r="Q188" s="1264">
        <v>15</v>
      </c>
      <c r="R188" s="1263">
        <v>4</v>
      </c>
    </row>
    <row r="189" spans="1:20" ht="15">
      <c r="A189" s="532" t="s">
        <v>688</v>
      </c>
      <c r="B189" s="1061"/>
      <c r="C189" s="1060"/>
      <c r="D189" s="1050"/>
      <c r="E189" s="1057"/>
      <c r="F189" s="1057"/>
      <c r="G189" s="1050"/>
      <c r="H189" s="1051"/>
      <c r="I189" s="1052"/>
      <c r="J189" s="1040"/>
      <c r="K189" s="1040"/>
      <c r="L189" s="1053" t="s">
        <v>57</v>
      </c>
      <c r="M189" s="1053" t="s">
        <v>57</v>
      </c>
      <c r="N189" s="1053" t="s">
        <v>57</v>
      </c>
      <c r="O189" s="1053" t="s">
        <v>57</v>
      </c>
      <c r="P189" s="1040">
        <v>2</v>
      </c>
      <c r="Q189" s="1055" t="s">
        <v>57</v>
      </c>
      <c r="R189" s="535" t="s">
        <v>57</v>
      </c>
      <c r="T189" s="1265"/>
    </row>
    <row r="190" spans="1:20" ht="15">
      <c r="A190" s="532" t="s">
        <v>414</v>
      </c>
      <c r="B190" s="1061" t="s">
        <v>57</v>
      </c>
      <c r="C190" s="1056">
        <v>3</v>
      </c>
      <c r="D190" s="1050">
        <v>1</v>
      </c>
      <c r="E190" s="1057" t="s">
        <v>57</v>
      </c>
      <c r="F190" s="1057">
        <v>3</v>
      </c>
      <c r="G190" s="1050">
        <v>2</v>
      </c>
      <c r="H190" s="1051">
        <v>1</v>
      </c>
      <c r="I190" s="1052">
        <v>1</v>
      </c>
      <c r="J190" s="1053" t="s">
        <v>57</v>
      </c>
      <c r="K190" s="1040">
        <v>9</v>
      </c>
      <c r="L190" s="1053" t="s">
        <v>57</v>
      </c>
      <c r="M190" s="1040">
        <v>3</v>
      </c>
      <c r="N190" s="1053" t="s">
        <v>57</v>
      </c>
      <c r="O190" s="1040">
        <v>3</v>
      </c>
      <c r="P190" s="1040">
        <v>1</v>
      </c>
      <c r="Q190" s="1264">
        <v>1</v>
      </c>
      <c r="R190" s="1263">
        <v>8</v>
      </c>
    </row>
    <row r="191" spans="1:20" ht="15">
      <c r="A191" s="532" t="s">
        <v>415</v>
      </c>
      <c r="B191" s="815">
        <v>81</v>
      </c>
      <c r="C191" s="1049">
        <v>90</v>
      </c>
      <c r="D191" s="1050">
        <v>63</v>
      </c>
      <c r="E191" s="1057">
        <v>102</v>
      </c>
      <c r="F191" s="1057">
        <v>92</v>
      </c>
      <c r="G191" s="1050">
        <v>118</v>
      </c>
      <c r="H191" s="1051">
        <v>155</v>
      </c>
      <c r="I191" s="1052">
        <v>171</v>
      </c>
      <c r="J191" s="1040">
        <v>194</v>
      </c>
      <c r="K191" s="1040">
        <v>147</v>
      </c>
      <c r="L191" s="1040">
        <v>376</v>
      </c>
      <c r="M191" s="1040">
        <v>450</v>
      </c>
      <c r="N191" s="1040">
        <v>579</v>
      </c>
      <c r="O191" s="1040">
        <v>608</v>
      </c>
      <c r="P191" s="1040">
        <v>715</v>
      </c>
      <c r="Q191" s="1264">
        <v>523</v>
      </c>
      <c r="R191" s="1263">
        <v>657</v>
      </c>
    </row>
    <row r="192" spans="1:20" ht="15">
      <c r="A192" s="532" t="s">
        <v>416</v>
      </c>
      <c r="B192" s="815">
        <v>171</v>
      </c>
      <c r="C192" s="1049">
        <v>307</v>
      </c>
      <c r="D192" s="1050">
        <v>212</v>
      </c>
      <c r="E192" s="1057">
        <v>135</v>
      </c>
      <c r="F192" s="1057">
        <v>172</v>
      </c>
      <c r="G192" s="1050">
        <v>224</v>
      </c>
      <c r="H192" s="1051">
        <v>192</v>
      </c>
      <c r="I192" s="1052">
        <v>254</v>
      </c>
      <c r="J192" s="1040">
        <v>517</v>
      </c>
      <c r="K192" s="1040">
        <v>422</v>
      </c>
      <c r="L192" s="1040">
        <v>461</v>
      </c>
      <c r="M192" s="1040">
        <v>414</v>
      </c>
      <c r="N192" s="1040">
        <v>391</v>
      </c>
      <c r="O192" s="1040">
        <v>507</v>
      </c>
      <c r="P192" s="1040">
        <v>579</v>
      </c>
      <c r="Q192" s="1264">
        <v>863</v>
      </c>
      <c r="R192" s="1263">
        <v>997</v>
      </c>
    </row>
    <row r="193" spans="1:20" ht="15">
      <c r="A193" s="532" t="s">
        <v>417</v>
      </c>
      <c r="B193" s="815">
        <v>9431</v>
      </c>
      <c r="C193" s="1049">
        <v>9463</v>
      </c>
      <c r="D193" s="1050">
        <v>7624</v>
      </c>
      <c r="E193" s="1057">
        <v>7727</v>
      </c>
      <c r="F193" s="1057">
        <v>8451</v>
      </c>
      <c r="G193" s="1050">
        <v>8939</v>
      </c>
      <c r="H193" s="1051">
        <v>10629</v>
      </c>
      <c r="I193" s="1052">
        <v>10779</v>
      </c>
      <c r="J193" s="1040">
        <v>14061</v>
      </c>
      <c r="K193" s="1040">
        <v>14249</v>
      </c>
      <c r="L193" s="1040">
        <v>15953</v>
      </c>
      <c r="M193" s="1040">
        <v>14925</v>
      </c>
      <c r="N193" s="1040">
        <v>16116</v>
      </c>
      <c r="O193" s="1040">
        <v>15288</v>
      </c>
      <c r="P193" s="1040">
        <v>17971</v>
      </c>
      <c r="Q193" s="1264">
        <v>20184</v>
      </c>
      <c r="R193" s="1263">
        <v>19264</v>
      </c>
    </row>
    <row r="194" spans="1:20" ht="15">
      <c r="A194" s="532" t="s">
        <v>418</v>
      </c>
      <c r="B194" s="815">
        <v>57</v>
      </c>
      <c r="C194" s="1049">
        <v>35</v>
      </c>
      <c r="D194" s="1050">
        <v>35</v>
      </c>
      <c r="E194" s="1057">
        <v>47</v>
      </c>
      <c r="F194" s="1057">
        <v>35</v>
      </c>
      <c r="G194" s="1050">
        <v>14</v>
      </c>
      <c r="H194" s="1051">
        <v>53</v>
      </c>
      <c r="I194" s="1052">
        <v>59</v>
      </c>
      <c r="J194" s="1040">
        <v>38</v>
      </c>
      <c r="K194" s="1040">
        <v>72</v>
      </c>
      <c r="L194" s="1040">
        <v>58</v>
      </c>
      <c r="M194" s="1040">
        <v>62</v>
      </c>
      <c r="N194" s="1040">
        <v>67</v>
      </c>
      <c r="O194" s="1040">
        <v>55</v>
      </c>
      <c r="P194" s="1040">
        <v>72</v>
      </c>
      <c r="Q194" s="1264">
        <v>83</v>
      </c>
      <c r="R194" s="1263">
        <v>142</v>
      </c>
    </row>
    <row r="195" spans="1:20" ht="15">
      <c r="A195" s="532" t="s">
        <v>419</v>
      </c>
      <c r="B195" s="815" t="s">
        <v>57</v>
      </c>
      <c r="C195" s="1056">
        <v>1</v>
      </c>
      <c r="D195" s="1050">
        <v>3</v>
      </c>
      <c r="E195" s="1057" t="s">
        <v>57</v>
      </c>
      <c r="F195" s="1057" t="s">
        <v>57</v>
      </c>
      <c r="G195" s="1050">
        <v>2</v>
      </c>
      <c r="H195" s="1051">
        <v>3</v>
      </c>
      <c r="I195" s="1052">
        <v>1</v>
      </c>
      <c r="J195" s="1040">
        <v>4</v>
      </c>
      <c r="K195" s="1053" t="s">
        <v>57</v>
      </c>
      <c r="L195" s="1053" t="s">
        <v>57</v>
      </c>
      <c r="M195" s="1053" t="s">
        <v>57</v>
      </c>
      <c r="N195" s="1040">
        <v>2</v>
      </c>
      <c r="O195" s="1040">
        <v>4</v>
      </c>
      <c r="P195" s="1040">
        <v>3</v>
      </c>
      <c r="Q195" s="1264">
        <v>9</v>
      </c>
      <c r="R195" s="1263">
        <v>1</v>
      </c>
    </row>
    <row r="196" spans="1:20" ht="15">
      <c r="A196" s="370" t="s">
        <v>420</v>
      </c>
      <c r="B196" s="815">
        <v>30</v>
      </c>
      <c r="C196" s="1049" t="s">
        <v>57</v>
      </c>
      <c r="D196" s="1050" t="s">
        <v>57</v>
      </c>
      <c r="E196" s="1057" t="s">
        <v>57</v>
      </c>
      <c r="F196" s="1057" t="s">
        <v>57</v>
      </c>
      <c r="G196" s="1050">
        <v>1</v>
      </c>
      <c r="H196" s="1051">
        <v>9</v>
      </c>
      <c r="I196" s="1052">
        <v>1</v>
      </c>
      <c r="J196" s="1053" t="s">
        <v>57</v>
      </c>
      <c r="K196" s="1053" t="s">
        <v>57</v>
      </c>
      <c r="L196" s="1040">
        <v>2</v>
      </c>
      <c r="M196" s="1053" t="s">
        <v>57</v>
      </c>
      <c r="N196" s="1040">
        <v>4</v>
      </c>
      <c r="O196" s="1040">
        <v>6</v>
      </c>
      <c r="P196" s="1040">
        <v>1</v>
      </c>
      <c r="Q196" s="1264">
        <v>3</v>
      </c>
      <c r="R196" s="1263">
        <v>3</v>
      </c>
    </row>
    <row r="197" spans="1:20" ht="15">
      <c r="A197" s="532" t="s">
        <v>689</v>
      </c>
      <c r="B197" s="815"/>
      <c r="C197" s="1049"/>
      <c r="D197" s="1050"/>
      <c r="E197" s="1057"/>
      <c r="F197" s="1057"/>
      <c r="G197" s="1050"/>
      <c r="H197" s="1051"/>
      <c r="I197" s="1052"/>
      <c r="J197" s="1053"/>
      <c r="K197" s="1053" t="s">
        <v>57</v>
      </c>
      <c r="L197" s="1053" t="s">
        <v>57</v>
      </c>
      <c r="M197" s="1053" t="s">
        <v>57</v>
      </c>
      <c r="N197" s="1053" t="s">
        <v>57</v>
      </c>
      <c r="O197" s="1040">
        <v>6</v>
      </c>
      <c r="P197" s="1053" t="s">
        <v>57</v>
      </c>
      <c r="Q197" s="1055" t="s">
        <v>57</v>
      </c>
      <c r="R197" s="535" t="s">
        <v>57</v>
      </c>
      <c r="T197" s="1265"/>
    </row>
    <row r="198" spans="1:20" ht="15">
      <c r="A198" s="532" t="s">
        <v>421</v>
      </c>
      <c r="B198" s="815">
        <v>77</v>
      </c>
      <c r="C198" s="1049">
        <v>120</v>
      </c>
      <c r="D198" s="1050">
        <v>35</v>
      </c>
      <c r="E198" s="1057">
        <v>38</v>
      </c>
      <c r="F198" s="1057">
        <v>62</v>
      </c>
      <c r="G198" s="1050">
        <v>46</v>
      </c>
      <c r="H198" s="1051">
        <v>52</v>
      </c>
      <c r="I198" s="1052">
        <v>94</v>
      </c>
      <c r="J198" s="1040">
        <v>100</v>
      </c>
      <c r="K198" s="1040">
        <v>64</v>
      </c>
      <c r="L198" s="1040">
        <v>59</v>
      </c>
      <c r="M198" s="1040">
        <v>38</v>
      </c>
      <c r="N198" s="1040">
        <v>32</v>
      </c>
      <c r="O198" s="1040">
        <v>34</v>
      </c>
      <c r="P198" s="1040">
        <v>23</v>
      </c>
      <c r="Q198" s="1264">
        <v>24</v>
      </c>
      <c r="R198" s="1263">
        <v>40</v>
      </c>
    </row>
    <row r="199" spans="1:20" ht="15">
      <c r="A199" s="532" t="s">
        <v>422</v>
      </c>
      <c r="B199" s="815">
        <v>40</v>
      </c>
      <c r="C199" s="1049">
        <v>61</v>
      </c>
      <c r="D199" s="1050">
        <v>101</v>
      </c>
      <c r="E199" s="1057">
        <v>71</v>
      </c>
      <c r="F199" s="1057">
        <v>61</v>
      </c>
      <c r="G199" s="1050">
        <v>99</v>
      </c>
      <c r="H199" s="1051">
        <v>108</v>
      </c>
      <c r="I199" s="1052">
        <v>98</v>
      </c>
      <c r="J199" s="1040">
        <v>126</v>
      </c>
      <c r="K199" s="1040">
        <v>124</v>
      </c>
      <c r="L199" s="1040">
        <v>220</v>
      </c>
      <c r="M199" s="1040">
        <v>254</v>
      </c>
      <c r="N199" s="1040">
        <v>384</v>
      </c>
      <c r="O199" s="1040">
        <v>495</v>
      </c>
      <c r="P199" s="1040">
        <v>855</v>
      </c>
      <c r="Q199" s="1264">
        <v>1209</v>
      </c>
      <c r="R199" s="1263">
        <v>1301</v>
      </c>
    </row>
    <row r="200" spans="1:20" ht="15">
      <c r="A200" s="370" t="s">
        <v>423</v>
      </c>
      <c r="B200" s="815" t="s">
        <v>57</v>
      </c>
      <c r="C200" s="1056" t="s">
        <v>57</v>
      </c>
      <c r="D200" s="1050" t="s">
        <v>57</v>
      </c>
      <c r="E200" s="1057">
        <v>3</v>
      </c>
      <c r="F200" s="1057">
        <v>1</v>
      </c>
      <c r="G200" s="1050">
        <v>2</v>
      </c>
      <c r="H200" s="1057" t="s">
        <v>57</v>
      </c>
      <c r="I200" s="1057" t="s">
        <v>57</v>
      </c>
      <c r="J200" s="1053" t="s">
        <v>57</v>
      </c>
      <c r="K200" s="1040">
        <v>2</v>
      </c>
      <c r="L200" s="1053" t="s">
        <v>57</v>
      </c>
      <c r="M200" s="1053" t="s">
        <v>57</v>
      </c>
      <c r="N200" s="1040">
        <v>5</v>
      </c>
      <c r="O200" s="1053">
        <v>7</v>
      </c>
      <c r="P200" s="1053" t="s">
        <v>57</v>
      </c>
      <c r="Q200" s="1264">
        <v>3</v>
      </c>
      <c r="R200" s="1263">
        <v>3</v>
      </c>
      <c r="T200" s="1265"/>
    </row>
    <row r="201" spans="1:20" ht="15">
      <c r="A201" s="532" t="s">
        <v>471</v>
      </c>
      <c r="B201" s="815">
        <v>3</v>
      </c>
      <c r="C201" s="1049">
        <v>4</v>
      </c>
      <c r="D201" s="1050" t="s">
        <v>57</v>
      </c>
      <c r="E201" s="1057">
        <v>1</v>
      </c>
      <c r="F201" s="1057">
        <v>4</v>
      </c>
      <c r="G201" s="1050">
        <v>1</v>
      </c>
      <c r="H201" s="1051">
        <v>2</v>
      </c>
      <c r="I201" s="1052">
        <v>1</v>
      </c>
      <c r="J201" s="1053" t="s">
        <v>57</v>
      </c>
      <c r="K201" s="1053" t="s">
        <v>57</v>
      </c>
      <c r="L201" s="1040">
        <v>2</v>
      </c>
      <c r="M201" s="1040">
        <v>4</v>
      </c>
      <c r="N201" s="1040">
        <v>9</v>
      </c>
      <c r="O201" s="1040">
        <v>5</v>
      </c>
      <c r="P201" s="1040">
        <v>27</v>
      </c>
      <c r="Q201" s="1264">
        <v>8</v>
      </c>
      <c r="R201" s="1263">
        <v>9</v>
      </c>
    </row>
    <row r="202" spans="1:20" ht="15">
      <c r="A202" s="532" t="s">
        <v>425</v>
      </c>
      <c r="B202" s="815"/>
      <c r="C202" s="1049"/>
      <c r="D202" s="1050"/>
      <c r="E202" s="1057"/>
      <c r="F202" s="1057"/>
      <c r="G202" s="1050"/>
      <c r="H202" s="1051">
        <v>1</v>
      </c>
      <c r="I202" s="1057" t="s">
        <v>57</v>
      </c>
      <c r="J202" s="1040">
        <v>3</v>
      </c>
      <c r="K202" s="1053" t="s">
        <v>57</v>
      </c>
      <c r="L202" s="1053" t="s">
        <v>57</v>
      </c>
      <c r="M202" s="1053" t="s">
        <v>57</v>
      </c>
      <c r="N202" s="1053" t="s">
        <v>57</v>
      </c>
      <c r="O202" s="1053" t="s">
        <v>57</v>
      </c>
      <c r="P202" s="1040">
        <v>2</v>
      </c>
      <c r="Q202" s="1055" t="s">
        <v>57</v>
      </c>
      <c r="R202" s="1263">
        <v>2</v>
      </c>
    </row>
    <row r="203" spans="1:20" ht="15">
      <c r="A203" s="532" t="s">
        <v>426</v>
      </c>
      <c r="B203" s="815" t="s">
        <v>57</v>
      </c>
      <c r="C203" s="1056">
        <v>1</v>
      </c>
      <c r="D203" s="1050">
        <v>1</v>
      </c>
      <c r="E203" s="1057" t="s">
        <v>57</v>
      </c>
      <c r="F203" s="1057" t="s">
        <v>57</v>
      </c>
      <c r="G203" s="1050">
        <v>4</v>
      </c>
      <c r="H203" s="1057" t="s">
        <v>57</v>
      </c>
      <c r="I203" s="1057" t="s">
        <v>57</v>
      </c>
      <c r="J203" s="1053" t="s">
        <v>57</v>
      </c>
      <c r="K203" s="1040">
        <v>1</v>
      </c>
      <c r="L203" s="1040">
        <v>2</v>
      </c>
      <c r="M203" s="1053" t="s">
        <v>57</v>
      </c>
      <c r="N203" s="1053" t="s">
        <v>57</v>
      </c>
      <c r="O203" s="1040">
        <v>4</v>
      </c>
      <c r="P203" s="1040">
        <v>1</v>
      </c>
      <c r="Q203" s="1264">
        <v>1</v>
      </c>
      <c r="R203" s="535" t="s">
        <v>57</v>
      </c>
      <c r="T203" s="1265"/>
    </row>
    <row r="204" spans="1:20" ht="16.5">
      <c r="A204" s="541" t="s">
        <v>690</v>
      </c>
      <c r="B204" s="542">
        <v>35</v>
      </c>
      <c r="C204" s="543">
        <v>16</v>
      </c>
      <c r="D204" s="544">
        <v>33</v>
      </c>
      <c r="E204" s="545">
        <v>11</v>
      </c>
      <c r="F204" s="545">
        <v>8</v>
      </c>
      <c r="G204" s="545">
        <v>3</v>
      </c>
      <c r="H204" s="545" t="s">
        <v>57</v>
      </c>
      <c r="I204" s="545" t="s">
        <v>57</v>
      </c>
      <c r="J204" s="546">
        <v>9</v>
      </c>
      <c r="K204" s="1266">
        <v>7</v>
      </c>
      <c r="L204" s="547">
        <v>26</v>
      </c>
      <c r="M204" s="547">
        <v>65</v>
      </c>
      <c r="N204" s="547">
        <v>21</v>
      </c>
      <c r="O204" s="547">
        <v>3</v>
      </c>
      <c r="P204" s="546" t="s">
        <v>57</v>
      </c>
      <c r="Q204" s="1267">
        <v>5</v>
      </c>
      <c r="R204" s="1268">
        <v>123</v>
      </c>
    </row>
    <row r="205" spans="1:20" ht="18.75" customHeight="1">
      <c r="A205" s="548" t="s">
        <v>428</v>
      </c>
      <c r="B205" s="528"/>
      <c r="C205" s="528"/>
      <c r="D205" s="528"/>
      <c r="E205" s="528"/>
      <c r="F205" s="528"/>
      <c r="G205" s="528"/>
      <c r="H205" s="550"/>
      <c r="I205" s="1269"/>
      <c r="J205" s="550"/>
      <c r="K205" s="550"/>
      <c r="L205" s="549"/>
      <c r="M205" s="550"/>
      <c r="N205" s="550"/>
      <c r="O205" s="550"/>
      <c r="P205" s="550"/>
      <c r="Q205" s="550"/>
      <c r="R205" s="1270"/>
    </row>
    <row r="206" spans="1:20" ht="12.6" customHeight="1">
      <c r="A206" s="1548" t="s">
        <v>691</v>
      </c>
      <c r="B206" s="1549"/>
      <c r="C206" s="1549"/>
      <c r="D206" s="1549"/>
      <c r="E206" s="1549"/>
      <c r="F206" s="1549"/>
      <c r="G206" s="1549"/>
      <c r="H206" s="1549"/>
      <c r="I206" s="1549"/>
      <c r="J206" s="1549"/>
      <c r="K206" s="1549"/>
      <c r="L206" s="1549"/>
      <c r="M206" s="1549"/>
      <c r="N206" s="1549"/>
      <c r="O206" s="1549"/>
      <c r="P206" s="1549"/>
      <c r="Q206" s="1549"/>
      <c r="R206" s="1550"/>
    </row>
    <row r="207" spans="1:20" ht="13.15" customHeight="1" thickBot="1">
      <c r="A207" s="1551"/>
      <c r="B207" s="1552"/>
      <c r="C207" s="1552"/>
      <c r="D207" s="1552"/>
      <c r="E207" s="1552"/>
      <c r="F207" s="1552"/>
      <c r="G207" s="1552"/>
      <c r="H207" s="1552"/>
      <c r="I207" s="1552"/>
      <c r="J207" s="1552"/>
      <c r="K207" s="1552"/>
      <c r="L207" s="1552"/>
      <c r="M207" s="1552"/>
      <c r="N207" s="1552"/>
      <c r="O207" s="1552"/>
      <c r="P207" s="1552"/>
      <c r="Q207" s="1552"/>
      <c r="R207" s="1553"/>
    </row>
    <row r="208" spans="1:20">
      <c r="I208" s="534"/>
    </row>
    <row r="209" spans="1:137" s="1266" customFormat="1" ht="15">
      <c r="A209" s="1294" t="s">
        <v>1071</v>
      </c>
      <c r="B209" s="527"/>
      <c r="C209" s="527"/>
      <c r="D209" s="527"/>
      <c r="E209" s="527"/>
      <c r="F209" s="527"/>
      <c r="G209" s="527"/>
      <c r="H209" s="530"/>
      <c r="I209" s="534"/>
      <c r="J209" s="530"/>
      <c r="K209" s="530"/>
      <c r="L209" s="529"/>
      <c r="M209" s="530"/>
      <c r="N209" s="530"/>
      <c r="O209" s="530"/>
      <c r="P209" s="530"/>
      <c r="Q209" s="530"/>
      <c r="R209" s="530"/>
      <c r="S209" s="530"/>
      <c r="T209" s="530"/>
      <c r="U209" s="530"/>
      <c r="V209" s="530"/>
      <c r="W209" s="530"/>
      <c r="X209" s="530"/>
      <c r="Y209" s="530"/>
      <c r="Z209" s="530"/>
      <c r="AA209" s="530"/>
      <c r="AB209" s="530"/>
      <c r="AC209" s="530"/>
      <c r="AD209" s="530"/>
      <c r="AE209" s="530"/>
      <c r="AF209" s="530"/>
      <c r="AG209" s="530"/>
      <c r="AH209" s="530"/>
      <c r="AI209" s="530"/>
      <c r="AJ209" s="530"/>
      <c r="AK209" s="530"/>
      <c r="AL209" s="530"/>
      <c r="AM209" s="530"/>
      <c r="AN209" s="530"/>
      <c r="AO209" s="530"/>
      <c r="AP209" s="530"/>
      <c r="AQ209" s="530"/>
      <c r="AR209" s="530"/>
      <c r="AS209" s="530"/>
      <c r="AT209" s="530"/>
      <c r="AU209" s="530"/>
      <c r="AV209" s="530"/>
      <c r="AW209" s="530"/>
      <c r="AX209" s="530"/>
      <c r="AY209" s="530"/>
      <c r="AZ209" s="530"/>
      <c r="BA209" s="530"/>
      <c r="BB209" s="530"/>
      <c r="BC209" s="530"/>
      <c r="BD209" s="530"/>
      <c r="BE209" s="530"/>
      <c r="BF209" s="530"/>
      <c r="BG209" s="530"/>
      <c r="BH209" s="530"/>
      <c r="BI209" s="530"/>
      <c r="BJ209" s="530"/>
      <c r="BK209" s="530"/>
      <c r="BL209" s="530"/>
      <c r="BM209" s="530"/>
      <c r="BN209" s="530"/>
      <c r="BO209" s="530"/>
      <c r="BP209" s="530"/>
      <c r="BQ209" s="530"/>
      <c r="BR209" s="530"/>
      <c r="BS209" s="530"/>
      <c r="BT209" s="530"/>
      <c r="BU209" s="530"/>
      <c r="BV209" s="530"/>
      <c r="BW209" s="530"/>
      <c r="BX209" s="530"/>
      <c r="BY209" s="530"/>
      <c r="BZ209" s="530"/>
      <c r="CA209" s="530"/>
      <c r="CB209" s="530"/>
      <c r="CC209" s="530"/>
      <c r="CD209" s="530"/>
      <c r="CE209" s="530"/>
      <c r="CF209" s="530"/>
      <c r="CG209" s="530"/>
      <c r="CH209" s="530"/>
      <c r="CI209" s="530"/>
      <c r="CJ209" s="530"/>
      <c r="CK209" s="530"/>
      <c r="CL209" s="530"/>
      <c r="CM209" s="530"/>
      <c r="CN209" s="530"/>
      <c r="CO209" s="530"/>
      <c r="CP209" s="530"/>
      <c r="CQ209" s="530"/>
      <c r="CR209" s="530"/>
      <c r="CS209" s="530"/>
      <c r="CT209" s="530"/>
      <c r="CU209" s="530"/>
      <c r="CV209" s="530"/>
      <c r="CW209" s="530"/>
      <c r="CX209" s="530"/>
      <c r="CY209" s="530"/>
      <c r="CZ209" s="530"/>
      <c r="DA209" s="530"/>
      <c r="DB209" s="530"/>
      <c r="DC209" s="530"/>
      <c r="DD209" s="530"/>
      <c r="DE209" s="530"/>
      <c r="DF209" s="530"/>
      <c r="DG209" s="530"/>
      <c r="DH209" s="530"/>
      <c r="DI209" s="530"/>
      <c r="DJ209" s="530"/>
      <c r="DK209" s="530"/>
      <c r="DL209" s="530"/>
      <c r="DM209" s="530"/>
      <c r="DN209" s="530"/>
      <c r="DO209" s="530"/>
      <c r="DP209" s="530"/>
      <c r="DQ209" s="530"/>
      <c r="DR209" s="530"/>
      <c r="DS209" s="530"/>
      <c r="DT209" s="530"/>
      <c r="DU209" s="530"/>
      <c r="DV209" s="530"/>
      <c r="DW209" s="530"/>
      <c r="DX209" s="530"/>
      <c r="DY209" s="530"/>
      <c r="DZ209" s="530"/>
      <c r="EA209" s="530"/>
      <c r="EB209" s="530"/>
      <c r="EC209" s="530"/>
      <c r="ED209" s="530"/>
      <c r="EE209" s="530"/>
      <c r="EF209" s="530"/>
      <c r="EG209" s="530"/>
    </row>
    <row r="210" spans="1:137">
      <c r="A210" s="552"/>
      <c r="I210" s="534"/>
      <c r="L210" s="553"/>
    </row>
    <row r="211" spans="1:137">
      <c r="I211" s="534"/>
    </row>
    <row r="212" spans="1:137">
      <c r="I212" s="534"/>
    </row>
    <row r="213" spans="1:137">
      <c r="I213" s="534"/>
    </row>
    <row r="214" spans="1:137">
      <c r="I214" s="534"/>
    </row>
    <row r="215" spans="1:137">
      <c r="I215" s="534"/>
    </row>
    <row r="216" spans="1:137">
      <c r="I216" s="534"/>
    </row>
    <row r="217" spans="1:137">
      <c r="I217" s="534"/>
    </row>
    <row r="218" spans="1:137">
      <c r="I218" s="534"/>
    </row>
    <row r="219" spans="1:137">
      <c r="I219" s="534"/>
    </row>
    <row r="220" spans="1:137">
      <c r="I220" s="534"/>
    </row>
    <row r="221" spans="1:137">
      <c r="I221" s="534"/>
    </row>
    <row r="222" spans="1:137">
      <c r="I222" s="534"/>
    </row>
    <row r="223" spans="1:137">
      <c r="I223" s="534"/>
    </row>
    <row r="224" spans="1:137">
      <c r="I224" s="534"/>
    </row>
    <row r="225" spans="9:9">
      <c r="I225" s="534"/>
    </row>
    <row r="226" spans="9:9">
      <c r="I226" s="534"/>
    </row>
  </sheetData>
  <sheetProtection algorithmName="SHA-512" hashValue="vJr44qeOCFeihSUg4ZbpG6fv3uicaxgPQAD9mwBJ5obaIsYTlCmCvNSsCEDMRZ0fVL7f33odC1kA9F/KH5oLqg==" saltValue="fGKFt4ZG9ekNjSzWdr52oQ==" spinCount="100000" sheet="1" objects="1" scenarios="1"/>
  <mergeCells count="4">
    <mergeCell ref="A206:R207"/>
    <mergeCell ref="A1:R1"/>
    <mergeCell ref="A2:R2"/>
    <mergeCell ref="A3:R3"/>
  </mergeCells>
  <hyperlinks>
    <hyperlink ref="A209" location="'Table of Contents'!A1" display="Return to Table of Contents" xr:uid="{EC548302-7D1C-40E7-AD64-4A67853CBD64}"/>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1F3F-604B-40E4-ADDA-0960407AEFA6}">
  <dimension ref="A1:DS212"/>
  <sheetViews>
    <sheetView topLeftCell="A208" workbookViewId="0">
      <selection activeCell="A212" sqref="A212"/>
    </sheetView>
  </sheetViews>
  <sheetFormatPr defaultColWidth="10.42578125" defaultRowHeight="12.75"/>
  <cols>
    <col min="1" max="1" width="28.7109375" style="90" customWidth="1"/>
    <col min="2" max="2" width="10.42578125" style="454" hidden="1" customWidth="1"/>
    <col min="3" max="7" width="10.42578125" style="99" hidden="1" customWidth="1"/>
    <col min="8" max="8" width="10.42578125" style="83" hidden="1" customWidth="1"/>
    <col min="9" max="13" width="0" style="83" hidden="1" customWidth="1"/>
    <col min="14" max="14" width="10.42578125" style="83"/>
    <col min="15" max="15" width="10.42578125" style="114"/>
    <col min="16" max="251" width="10.42578125" style="83"/>
    <col min="252" max="252" width="28.7109375" style="83" customWidth="1"/>
    <col min="253" max="260" width="0" style="83" hidden="1" customWidth="1"/>
    <col min="261" max="507" width="10.42578125" style="83"/>
    <col min="508" max="508" width="28.7109375" style="83" customWidth="1"/>
    <col min="509" max="516" width="0" style="83" hidden="1" customWidth="1"/>
    <col min="517" max="763" width="10.42578125" style="83"/>
    <col min="764" max="764" width="28.7109375" style="83" customWidth="1"/>
    <col min="765" max="772" width="0" style="83" hidden="1" customWidth="1"/>
    <col min="773" max="1019" width="10.42578125" style="83"/>
    <col min="1020" max="1020" width="28.7109375" style="83" customWidth="1"/>
    <col min="1021" max="1028" width="0" style="83" hidden="1" customWidth="1"/>
    <col min="1029" max="1275" width="10.42578125" style="83"/>
    <col min="1276" max="1276" width="28.7109375" style="83" customWidth="1"/>
    <col min="1277" max="1284" width="0" style="83" hidden="1" customWidth="1"/>
    <col min="1285" max="1531" width="10.42578125" style="83"/>
    <col min="1532" max="1532" width="28.7109375" style="83" customWidth="1"/>
    <col min="1533" max="1540" width="0" style="83" hidden="1" customWidth="1"/>
    <col min="1541" max="1787" width="10.42578125" style="83"/>
    <col min="1788" max="1788" width="28.7109375" style="83" customWidth="1"/>
    <col min="1789" max="1796" width="0" style="83" hidden="1" customWidth="1"/>
    <col min="1797" max="2043" width="10.42578125" style="83"/>
    <col min="2044" max="2044" width="28.7109375" style="83" customWidth="1"/>
    <col min="2045" max="2052" width="0" style="83" hidden="1" customWidth="1"/>
    <col min="2053" max="2299" width="10.42578125" style="83"/>
    <col min="2300" max="2300" width="28.7109375" style="83" customWidth="1"/>
    <col min="2301" max="2308" width="0" style="83" hidden="1" customWidth="1"/>
    <col min="2309" max="2555" width="10.42578125" style="83"/>
    <col min="2556" max="2556" width="28.7109375" style="83" customWidth="1"/>
    <col min="2557" max="2564" width="0" style="83" hidden="1" customWidth="1"/>
    <col min="2565" max="2811" width="10.42578125" style="83"/>
    <col min="2812" max="2812" width="28.7109375" style="83" customWidth="1"/>
    <col min="2813" max="2820" width="0" style="83" hidden="1" customWidth="1"/>
    <col min="2821" max="3067" width="10.42578125" style="83"/>
    <col min="3068" max="3068" width="28.7109375" style="83" customWidth="1"/>
    <col min="3069" max="3076" width="0" style="83" hidden="1" customWidth="1"/>
    <col min="3077" max="3323" width="10.42578125" style="83"/>
    <col min="3324" max="3324" width="28.7109375" style="83" customWidth="1"/>
    <col min="3325" max="3332" width="0" style="83" hidden="1" customWidth="1"/>
    <col min="3333" max="3579" width="10.42578125" style="83"/>
    <col min="3580" max="3580" width="28.7109375" style="83" customWidth="1"/>
    <col min="3581" max="3588" width="0" style="83" hidden="1" customWidth="1"/>
    <col min="3589" max="3835" width="10.42578125" style="83"/>
    <col min="3836" max="3836" width="28.7109375" style="83" customWidth="1"/>
    <col min="3837" max="3844" width="0" style="83" hidden="1" customWidth="1"/>
    <col min="3845" max="4091" width="10.42578125" style="83"/>
    <col min="4092" max="4092" width="28.7109375" style="83" customWidth="1"/>
    <col min="4093" max="4100" width="0" style="83" hidden="1" customWidth="1"/>
    <col min="4101" max="4347" width="10.42578125" style="83"/>
    <col min="4348" max="4348" width="28.7109375" style="83" customWidth="1"/>
    <col min="4349" max="4356" width="0" style="83" hidden="1" customWidth="1"/>
    <col min="4357" max="4603" width="10.42578125" style="83"/>
    <col min="4604" max="4604" width="28.7109375" style="83" customWidth="1"/>
    <col min="4605" max="4612" width="0" style="83" hidden="1" customWidth="1"/>
    <col min="4613" max="4859" width="10.42578125" style="83"/>
    <col min="4860" max="4860" width="28.7109375" style="83" customWidth="1"/>
    <col min="4861" max="4868" width="0" style="83" hidden="1" customWidth="1"/>
    <col min="4869" max="5115" width="10.42578125" style="83"/>
    <col min="5116" max="5116" width="28.7109375" style="83" customWidth="1"/>
    <col min="5117" max="5124" width="0" style="83" hidden="1" customWidth="1"/>
    <col min="5125" max="5371" width="10.42578125" style="83"/>
    <col min="5372" max="5372" width="28.7109375" style="83" customWidth="1"/>
    <col min="5373" max="5380" width="0" style="83" hidden="1" customWidth="1"/>
    <col min="5381" max="5627" width="10.42578125" style="83"/>
    <col min="5628" max="5628" width="28.7109375" style="83" customWidth="1"/>
    <col min="5629" max="5636" width="0" style="83" hidden="1" customWidth="1"/>
    <col min="5637" max="5883" width="10.42578125" style="83"/>
    <col min="5884" max="5884" width="28.7109375" style="83" customWidth="1"/>
    <col min="5885" max="5892" width="0" style="83" hidden="1" customWidth="1"/>
    <col min="5893" max="6139" width="10.42578125" style="83"/>
    <col min="6140" max="6140" width="28.7109375" style="83" customWidth="1"/>
    <col min="6141" max="6148" width="0" style="83" hidden="1" customWidth="1"/>
    <col min="6149" max="6395" width="10.42578125" style="83"/>
    <col min="6396" max="6396" width="28.7109375" style="83" customWidth="1"/>
    <col min="6397" max="6404" width="0" style="83" hidden="1" customWidth="1"/>
    <col min="6405" max="6651" width="10.42578125" style="83"/>
    <col min="6652" max="6652" width="28.7109375" style="83" customWidth="1"/>
    <col min="6653" max="6660" width="0" style="83" hidden="1" customWidth="1"/>
    <col min="6661" max="6907" width="10.42578125" style="83"/>
    <col min="6908" max="6908" width="28.7109375" style="83" customWidth="1"/>
    <col min="6909" max="6916" width="0" style="83" hidden="1" customWidth="1"/>
    <col min="6917" max="7163" width="10.42578125" style="83"/>
    <col min="7164" max="7164" width="28.7109375" style="83" customWidth="1"/>
    <col min="7165" max="7172" width="0" style="83" hidden="1" customWidth="1"/>
    <col min="7173" max="7419" width="10.42578125" style="83"/>
    <col min="7420" max="7420" width="28.7109375" style="83" customWidth="1"/>
    <col min="7421" max="7428" width="0" style="83" hidden="1" customWidth="1"/>
    <col min="7429" max="7675" width="10.42578125" style="83"/>
    <col min="7676" max="7676" width="28.7109375" style="83" customWidth="1"/>
    <col min="7677" max="7684" width="0" style="83" hidden="1" customWidth="1"/>
    <col min="7685" max="7931" width="10.42578125" style="83"/>
    <col min="7932" max="7932" width="28.7109375" style="83" customWidth="1"/>
    <col min="7933" max="7940" width="0" style="83" hidden="1" customWidth="1"/>
    <col min="7941" max="8187" width="10.42578125" style="83"/>
    <col min="8188" max="8188" width="28.7109375" style="83" customWidth="1"/>
    <col min="8189" max="8196" width="0" style="83" hidden="1" customWidth="1"/>
    <col min="8197" max="8443" width="10.42578125" style="83"/>
    <col min="8444" max="8444" width="28.7109375" style="83" customWidth="1"/>
    <col min="8445" max="8452" width="0" style="83" hidden="1" customWidth="1"/>
    <col min="8453" max="8699" width="10.42578125" style="83"/>
    <col min="8700" max="8700" width="28.7109375" style="83" customWidth="1"/>
    <col min="8701" max="8708" width="0" style="83" hidden="1" customWidth="1"/>
    <col min="8709" max="8955" width="10.42578125" style="83"/>
    <col min="8956" max="8956" width="28.7109375" style="83" customWidth="1"/>
    <col min="8957" max="8964" width="0" style="83" hidden="1" customWidth="1"/>
    <col min="8965" max="9211" width="10.42578125" style="83"/>
    <col min="9212" max="9212" width="28.7109375" style="83" customWidth="1"/>
    <col min="9213" max="9220" width="0" style="83" hidden="1" customWidth="1"/>
    <col min="9221" max="9467" width="10.42578125" style="83"/>
    <col min="9468" max="9468" width="28.7109375" style="83" customWidth="1"/>
    <col min="9469" max="9476" width="0" style="83" hidden="1" customWidth="1"/>
    <col min="9477" max="9723" width="10.42578125" style="83"/>
    <col min="9724" max="9724" width="28.7109375" style="83" customWidth="1"/>
    <col min="9725" max="9732" width="0" style="83" hidden="1" customWidth="1"/>
    <col min="9733" max="9979" width="10.42578125" style="83"/>
    <col min="9980" max="9980" width="28.7109375" style="83" customWidth="1"/>
    <col min="9981" max="9988" width="0" style="83" hidden="1" customWidth="1"/>
    <col min="9989" max="10235" width="10.42578125" style="83"/>
    <col min="10236" max="10236" width="28.7109375" style="83" customWidth="1"/>
    <col min="10237" max="10244" width="0" style="83" hidden="1" customWidth="1"/>
    <col min="10245" max="10491" width="10.42578125" style="83"/>
    <col min="10492" max="10492" width="28.7109375" style="83" customWidth="1"/>
    <col min="10493" max="10500" width="0" style="83" hidden="1" customWidth="1"/>
    <col min="10501" max="10747" width="10.42578125" style="83"/>
    <col min="10748" max="10748" width="28.7109375" style="83" customWidth="1"/>
    <col min="10749" max="10756" width="0" style="83" hidden="1" customWidth="1"/>
    <col min="10757" max="11003" width="10.42578125" style="83"/>
    <col min="11004" max="11004" width="28.7109375" style="83" customWidth="1"/>
    <col min="11005" max="11012" width="0" style="83" hidden="1" customWidth="1"/>
    <col min="11013" max="11259" width="10.42578125" style="83"/>
    <col min="11260" max="11260" width="28.7109375" style="83" customWidth="1"/>
    <col min="11261" max="11268" width="0" style="83" hidden="1" customWidth="1"/>
    <col min="11269" max="11515" width="10.42578125" style="83"/>
    <col min="11516" max="11516" width="28.7109375" style="83" customWidth="1"/>
    <col min="11517" max="11524" width="0" style="83" hidden="1" customWidth="1"/>
    <col min="11525" max="11771" width="10.42578125" style="83"/>
    <col min="11772" max="11772" width="28.7109375" style="83" customWidth="1"/>
    <col min="11773" max="11780" width="0" style="83" hidden="1" customWidth="1"/>
    <col min="11781" max="12027" width="10.42578125" style="83"/>
    <col min="12028" max="12028" width="28.7109375" style="83" customWidth="1"/>
    <col min="12029" max="12036" width="0" style="83" hidden="1" customWidth="1"/>
    <col min="12037" max="12283" width="10.42578125" style="83"/>
    <col min="12284" max="12284" width="28.7109375" style="83" customWidth="1"/>
    <col min="12285" max="12292" width="0" style="83" hidden="1" customWidth="1"/>
    <col min="12293" max="12539" width="10.42578125" style="83"/>
    <col min="12540" max="12540" width="28.7109375" style="83" customWidth="1"/>
    <col min="12541" max="12548" width="0" style="83" hidden="1" customWidth="1"/>
    <col min="12549" max="12795" width="10.42578125" style="83"/>
    <col min="12796" max="12796" width="28.7109375" style="83" customWidth="1"/>
    <col min="12797" max="12804" width="0" style="83" hidden="1" customWidth="1"/>
    <col min="12805" max="13051" width="10.42578125" style="83"/>
    <col min="13052" max="13052" width="28.7109375" style="83" customWidth="1"/>
    <col min="13053" max="13060" width="0" style="83" hidden="1" customWidth="1"/>
    <col min="13061" max="13307" width="10.42578125" style="83"/>
    <col min="13308" max="13308" width="28.7109375" style="83" customWidth="1"/>
    <col min="13309" max="13316" width="0" style="83" hidden="1" customWidth="1"/>
    <col min="13317" max="13563" width="10.42578125" style="83"/>
    <col min="13564" max="13564" width="28.7109375" style="83" customWidth="1"/>
    <col min="13565" max="13572" width="0" style="83" hidden="1" customWidth="1"/>
    <col min="13573" max="13819" width="10.42578125" style="83"/>
    <col min="13820" max="13820" width="28.7109375" style="83" customWidth="1"/>
    <col min="13821" max="13828" width="0" style="83" hidden="1" customWidth="1"/>
    <col min="13829" max="14075" width="10.42578125" style="83"/>
    <col min="14076" max="14076" width="28.7109375" style="83" customWidth="1"/>
    <col min="14077" max="14084" width="0" style="83" hidden="1" customWidth="1"/>
    <col min="14085" max="14331" width="10.42578125" style="83"/>
    <col min="14332" max="14332" width="28.7109375" style="83" customWidth="1"/>
    <col min="14333" max="14340" width="0" style="83" hidden="1" customWidth="1"/>
    <col min="14341" max="14587" width="10.42578125" style="83"/>
    <col min="14588" max="14588" width="28.7109375" style="83" customWidth="1"/>
    <col min="14589" max="14596" width="0" style="83" hidden="1" customWidth="1"/>
    <col min="14597" max="14843" width="10.42578125" style="83"/>
    <col min="14844" max="14844" width="28.7109375" style="83" customWidth="1"/>
    <col min="14845" max="14852" width="0" style="83" hidden="1" customWidth="1"/>
    <col min="14853" max="15099" width="10.42578125" style="83"/>
    <col min="15100" max="15100" width="28.7109375" style="83" customWidth="1"/>
    <col min="15101" max="15108" width="0" style="83" hidden="1" customWidth="1"/>
    <col min="15109" max="15355" width="10.42578125" style="83"/>
    <col min="15356" max="15356" width="28.7109375" style="83" customWidth="1"/>
    <col min="15357" max="15364" width="0" style="83" hidden="1" customWidth="1"/>
    <col min="15365" max="15611" width="10.42578125" style="83"/>
    <col min="15612" max="15612" width="28.7109375" style="83" customWidth="1"/>
    <col min="15613" max="15620" width="0" style="83" hidden="1" customWidth="1"/>
    <col min="15621" max="15867" width="10.42578125" style="83"/>
    <col min="15868" max="15868" width="28.7109375" style="83" customWidth="1"/>
    <col min="15869" max="15876" width="0" style="83" hidden="1" customWidth="1"/>
    <col min="15877" max="16123" width="10.42578125" style="83"/>
    <col min="16124" max="16124" width="28.7109375" style="83" customWidth="1"/>
    <col min="16125" max="16132" width="0" style="83" hidden="1" customWidth="1"/>
    <col min="16133" max="16384" width="10.42578125" style="83"/>
  </cols>
  <sheetData>
    <row r="1" spans="1:65" ht="22.5" customHeight="1">
      <c r="A1" s="1534" t="s">
        <v>692</v>
      </c>
      <c r="B1" s="1534"/>
      <c r="C1" s="1534"/>
      <c r="D1" s="1534"/>
      <c r="E1" s="1534"/>
      <c r="F1" s="1534"/>
      <c r="G1" s="1534"/>
      <c r="H1" s="1534"/>
      <c r="I1" s="1534"/>
      <c r="J1" s="1534"/>
      <c r="K1" s="1534"/>
      <c r="L1" s="1534"/>
      <c r="M1" s="1534"/>
      <c r="N1" s="1534"/>
      <c r="O1" s="1534"/>
      <c r="P1" s="1534"/>
      <c r="Q1" s="1534"/>
      <c r="R1" s="1534"/>
    </row>
    <row r="2" spans="1:65" s="80" customFormat="1" ht="27" customHeight="1">
      <c r="A2" s="1566" t="s">
        <v>693</v>
      </c>
      <c r="B2" s="1566"/>
      <c r="C2" s="1566"/>
      <c r="D2" s="1566"/>
      <c r="E2" s="1566"/>
      <c r="F2" s="1566"/>
      <c r="G2" s="1566"/>
      <c r="H2" s="1566"/>
      <c r="I2" s="1566"/>
      <c r="J2" s="1566"/>
      <c r="K2" s="1566"/>
      <c r="L2" s="1566"/>
      <c r="M2" s="1566"/>
      <c r="N2" s="1566"/>
      <c r="O2" s="1566"/>
      <c r="P2" s="1566"/>
      <c r="Q2" s="1566"/>
      <c r="R2" s="1566"/>
    </row>
    <row r="3" spans="1:65" ht="16.5" customHeight="1" thickBot="1">
      <c r="A3" s="1495" t="s">
        <v>1069</v>
      </c>
      <c r="B3" s="1495"/>
      <c r="C3" s="1495"/>
      <c r="D3" s="1495"/>
      <c r="E3" s="1495"/>
      <c r="F3" s="1495"/>
      <c r="G3" s="1495"/>
      <c r="H3" s="1495"/>
      <c r="I3" s="1495"/>
      <c r="J3" s="1495"/>
      <c r="K3" s="1495"/>
      <c r="L3" s="1495"/>
      <c r="M3" s="1495"/>
      <c r="N3" s="1495"/>
      <c r="O3" s="1495"/>
      <c r="P3" s="1495"/>
      <c r="Q3" s="1495"/>
      <c r="R3" s="1495"/>
    </row>
    <row r="4" spans="1:65" s="81" customFormat="1" ht="12" customHeight="1" thickBot="1">
      <c r="A4" s="820" t="s">
        <v>236</v>
      </c>
      <c r="B4" s="821">
        <v>2007</v>
      </c>
      <c r="C4" s="821">
        <v>2008</v>
      </c>
      <c r="D4" s="821">
        <v>2009</v>
      </c>
      <c r="E4" s="821">
        <v>2010</v>
      </c>
      <c r="F4" s="821">
        <v>2011</v>
      </c>
      <c r="G4" s="821">
        <v>2012</v>
      </c>
      <c r="H4" s="821">
        <v>2013</v>
      </c>
      <c r="I4" s="821">
        <v>2014</v>
      </c>
      <c r="J4" s="821">
        <v>2015</v>
      </c>
      <c r="K4" s="821">
        <v>2016</v>
      </c>
      <c r="L4" s="821">
        <v>2017</v>
      </c>
      <c r="M4" s="821">
        <v>2018</v>
      </c>
      <c r="N4" s="1065">
        <v>2019</v>
      </c>
      <c r="O4" s="822">
        <v>2020</v>
      </c>
      <c r="P4" s="822">
        <v>2021</v>
      </c>
      <c r="Q4" s="822">
        <v>2022</v>
      </c>
      <c r="R4" s="823">
        <v>2023</v>
      </c>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row>
    <row r="5" spans="1:65" s="80" customFormat="1" ht="12" customHeight="1">
      <c r="A5" s="554" t="s">
        <v>149</v>
      </c>
      <c r="B5" s="555">
        <f t="shared" ref="B5:R5" si="0">SUM(B6:B206)</f>
        <v>27702</v>
      </c>
      <c r="C5" s="555">
        <f t="shared" si="0"/>
        <v>38699</v>
      </c>
      <c r="D5" s="555">
        <f t="shared" si="0"/>
        <v>34544</v>
      </c>
      <c r="E5" s="555">
        <f t="shared" si="0"/>
        <v>31765</v>
      </c>
      <c r="F5" s="555">
        <f t="shared" si="0"/>
        <v>33640</v>
      </c>
      <c r="G5" s="555">
        <f t="shared" si="0"/>
        <v>33924</v>
      </c>
      <c r="H5" s="555">
        <f t="shared" si="0"/>
        <v>36834</v>
      </c>
      <c r="I5" s="555">
        <f t="shared" si="0"/>
        <v>38462</v>
      </c>
      <c r="J5" s="555">
        <f t="shared" si="0"/>
        <v>40822</v>
      </c>
      <c r="K5" s="555">
        <f t="shared" si="0"/>
        <v>50980</v>
      </c>
      <c r="L5" s="555">
        <f t="shared" si="0"/>
        <v>65636</v>
      </c>
      <c r="M5" s="555">
        <f t="shared" si="0"/>
        <v>85182</v>
      </c>
      <c r="N5" s="1066">
        <f t="shared" si="0"/>
        <v>96559</v>
      </c>
      <c r="O5" s="555">
        <f t="shared" si="0"/>
        <v>99683</v>
      </c>
      <c r="P5" s="555">
        <f t="shared" si="0"/>
        <v>156689</v>
      </c>
      <c r="Q5" s="555">
        <f t="shared" si="0"/>
        <v>187838</v>
      </c>
      <c r="R5" s="556">
        <f t="shared" si="0"/>
        <v>140108</v>
      </c>
    </row>
    <row r="6" spans="1:65" ht="12" customHeight="1">
      <c r="A6" s="537"/>
      <c r="C6" s="454"/>
      <c r="D6" s="454"/>
      <c r="E6" s="454"/>
      <c r="F6" s="454"/>
      <c r="G6" s="454"/>
      <c r="L6" s="114"/>
      <c r="N6" s="754"/>
      <c r="O6" s="731"/>
      <c r="P6" s="730"/>
      <c r="Q6" s="730"/>
      <c r="R6" s="82"/>
    </row>
    <row r="7" spans="1:65" ht="12" customHeight="1">
      <c r="A7" s="537" t="s">
        <v>237</v>
      </c>
      <c r="B7" s="454">
        <v>3</v>
      </c>
      <c r="C7" s="107">
        <v>5</v>
      </c>
      <c r="D7" s="108">
        <v>2</v>
      </c>
      <c r="E7" s="108">
        <v>3</v>
      </c>
      <c r="F7" s="108">
        <v>4</v>
      </c>
      <c r="G7" s="108">
        <v>2</v>
      </c>
      <c r="H7" s="557">
        <v>8</v>
      </c>
      <c r="I7" s="114">
        <v>3</v>
      </c>
      <c r="J7" s="109" t="s">
        <v>57</v>
      </c>
      <c r="K7" s="114">
        <v>1</v>
      </c>
      <c r="L7" s="114">
        <v>1</v>
      </c>
      <c r="M7" s="114">
        <v>1</v>
      </c>
      <c r="N7" s="755">
        <v>1</v>
      </c>
      <c r="O7" s="109" t="s">
        <v>57</v>
      </c>
      <c r="P7" s="109" t="s">
        <v>57</v>
      </c>
      <c r="Q7" s="731">
        <v>1</v>
      </c>
      <c r="R7" s="139" t="s">
        <v>57</v>
      </c>
    </row>
    <row r="8" spans="1:65" ht="12" customHeight="1">
      <c r="A8" s="537" t="s">
        <v>238</v>
      </c>
      <c r="B8" s="454">
        <v>7</v>
      </c>
      <c r="C8" s="107">
        <v>6</v>
      </c>
      <c r="D8" s="108">
        <v>6</v>
      </c>
      <c r="E8" s="108">
        <v>4</v>
      </c>
      <c r="F8" s="108" t="s">
        <v>57</v>
      </c>
      <c r="G8" s="108">
        <v>3</v>
      </c>
      <c r="H8" s="110" t="s">
        <v>57</v>
      </c>
      <c r="I8" s="114">
        <v>3</v>
      </c>
      <c r="J8" s="114">
        <v>1</v>
      </c>
      <c r="K8" s="114">
        <v>3</v>
      </c>
      <c r="L8" s="114">
        <v>2</v>
      </c>
      <c r="M8" s="114">
        <v>6</v>
      </c>
      <c r="N8" s="755">
        <v>3</v>
      </c>
      <c r="O8" s="731">
        <v>8</v>
      </c>
      <c r="P8" s="1067">
        <v>6</v>
      </c>
      <c r="Q8" s="731">
        <v>8</v>
      </c>
      <c r="R8" s="134">
        <v>1</v>
      </c>
    </row>
    <row r="9" spans="1:65" ht="12" customHeight="1">
      <c r="A9" s="537" t="s">
        <v>239</v>
      </c>
      <c r="B9" s="558">
        <v>4</v>
      </c>
      <c r="C9" s="107">
        <v>3</v>
      </c>
      <c r="D9" s="108">
        <v>3</v>
      </c>
      <c r="E9" s="108">
        <v>3</v>
      </c>
      <c r="F9" s="108">
        <v>2</v>
      </c>
      <c r="G9" s="108">
        <v>1</v>
      </c>
      <c r="H9" s="557">
        <v>2</v>
      </c>
      <c r="I9" s="114">
        <v>2</v>
      </c>
      <c r="J9" s="109" t="s">
        <v>57</v>
      </c>
      <c r="K9" s="114">
        <v>1</v>
      </c>
      <c r="L9" s="109" t="s">
        <v>57</v>
      </c>
      <c r="M9" s="109" t="s">
        <v>57</v>
      </c>
      <c r="N9" s="755">
        <v>1</v>
      </c>
      <c r="O9" s="731">
        <v>1</v>
      </c>
      <c r="P9" s="109" t="s">
        <v>57</v>
      </c>
      <c r="Q9" s="731">
        <v>3</v>
      </c>
      <c r="R9" s="134">
        <v>1</v>
      </c>
    </row>
    <row r="10" spans="1:65" ht="12" customHeight="1">
      <c r="A10" s="537" t="s">
        <v>240</v>
      </c>
      <c r="B10" s="558">
        <v>2</v>
      </c>
      <c r="C10" s="107">
        <v>2</v>
      </c>
      <c r="D10" s="108">
        <v>1</v>
      </c>
      <c r="E10" s="108">
        <v>1</v>
      </c>
      <c r="F10" s="108">
        <v>4</v>
      </c>
      <c r="G10" s="108">
        <v>3</v>
      </c>
      <c r="H10" s="557">
        <v>4</v>
      </c>
      <c r="I10" s="110" t="s">
        <v>57</v>
      </c>
      <c r="J10" s="109" t="s">
        <v>57</v>
      </c>
      <c r="K10" s="114">
        <v>4</v>
      </c>
      <c r="L10" s="114">
        <v>9</v>
      </c>
      <c r="M10" s="109" t="s">
        <v>57</v>
      </c>
      <c r="N10" s="755">
        <v>4</v>
      </c>
      <c r="O10" s="731">
        <v>6</v>
      </c>
      <c r="P10" s="1067">
        <v>4</v>
      </c>
      <c r="Q10" s="731">
        <v>2</v>
      </c>
      <c r="R10" s="134">
        <v>18</v>
      </c>
    </row>
    <row r="11" spans="1:65" ht="12" customHeight="1">
      <c r="A11" s="537" t="s">
        <v>443</v>
      </c>
      <c r="B11" s="558" t="s">
        <v>57</v>
      </c>
      <c r="C11" s="107">
        <v>1</v>
      </c>
      <c r="D11" s="108">
        <v>2</v>
      </c>
      <c r="E11" s="108" t="s">
        <v>57</v>
      </c>
      <c r="F11" s="108">
        <v>2</v>
      </c>
      <c r="G11" s="108">
        <v>2</v>
      </c>
      <c r="H11" s="557">
        <v>1</v>
      </c>
      <c r="I11" s="110" t="s">
        <v>57</v>
      </c>
      <c r="J11" s="114">
        <v>1</v>
      </c>
      <c r="K11" s="114">
        <v>1</v>
      </c>
      <c r="L11" s="109" t="s">
        <v>57</v>
      </c>
      <c r="M11" s="109" t="s">
        <v>57</v>
      </c>
      <c r="N11" s="755">
        <v>1</v>
      </c>
      <c r="O11" s="109" t="s">
        <v>57</v>
      </c>
      <c r="P11" s="109" t="s">
        <v>57</v>
      </c>
      <c r="Q11" s="731">
        <v>1</v>
      </c>
      <c r="R11" s="139" t="s">
        <v>57</v>
      </c>
    </row>
    <row r="12" spans="1:65" ht="12" customHeight="1">
      <c r="A12" s="537" t="s">
        <v>242</v>
      </c>
      <c r="B12" s="454">
        <v>2</v>
      </c>
      <c r="C12" s="107">
        <v>8</v>
      </c>
      <c r="D12" s="108">
        <v>5</v>
      </c>
      <c r="E12" s="108">
        <v>7</v>
      </c>
      <c r="F12" s="108">
        <v>7</v>
      </c>
      <c r="G12" s="108">
        <v>25</v>
      </c>
      <c r="H12" s="557">
        <v>17</v>
      </c>
      <c r="I12" s="114">
        <v>8</v>
      </c>
      <c r="J12" s="114">
        <v>16</v>
      </c>
      <c r="K12" s="114">
        <v>1</v>
      </c>
      <c r="L12" s="114">
        <v>5</v>
      </c>
      <c r="M12" s="114">
        <v>2</v>
      </c>
      <c r="N12" s="755">
        <v>2</v>
      </c>
      <c r="O12" s="731">
        <v>4</v>
      </c>
      <c r="P12" s="1067">
        <v>6</v>
      </c>
      <c r="Q12" s="109" t="s">
        <v>57</v>
      </c>
      <c r="R12" s="134">
        <v>4</v>
      </c>
    </row>
    <row r="13" spans="1:65" ht="12" customHeight="1">
      <c r="A13" s="537" t="s">
        <v>243</v>
      </c>
      <c r="B13" s="454">
        <v>20</v>
      </c>
      <c r="C13" s="107">
        <v>18</v>
      </c>
      <c r="D13" s="108">
        <v>13</v>
      </c>
      <c r="E13" s="108">
        <v>4</v>
      </c>
      <c r="F13" s="108">
        <v>3</v>
      </c>
      <c r="G13" s="108">
        <v>4</v>
      </c>
      <c r="H13" s="557">
        <v>5</v>
      </c>
      <c r="I13" s="114">
        <v>1</v>
      </c>
      <c r="J13" s="109" t="s">
        <v>57</v>
      </c>
      <c r="K13" s="114">
        <v>1</v>
      </c>
      <c r="L13" s="114">
        <v>1</v>
      </c>
      <c r="M13" s="109" t="s">
        <v>57</v>
      </c>
      <c r="N13" s="755">
        <v>1</v>
      </c>
      <c r="O13" s="731">
        <v>2</v>
      </c>
      <c r="P13" s="1067">
        <v>3</v>
      </c>
      <c r="Q13" s="109" t="s">
        <v>57</v>
      </c>
      <c r="R13" s="134">
        <v>1</v>
      </c>
    </row>
    <row r="14" spans="1:65" ht="12" customHeight="1">
      <c r="A14" s="537" t="s">
        <v>244</v>
      </c>
      <c r="B14" s="454">
        <v>130</v>
      </c>
      <c r="C14" s="107">
        <v>182</v>
      </c>
      <c r="D14" s="108">
        <v>131</v>
      </c>
      <c r="E14" s="108">
        <v>127</v>
      </c>
      <c r="F14" s="108">
        <v>161</v>
      </c>
      <c r="G14" s="108">
        <v>150</v>
      </c>
      <c r="H14" s="557">
        <v>158</v>
      </c>
      <c r="I14" s="114">
        <v>126</v>
      </c>
      <c r="J14" s="114">
        <v>140</v>
      </c>
      <c r="K14" s="114">
        <v>135</v>
      </c>
      <c r="L14" s="114">
        <v>101</v>
      </c>
      <c r="M14" s="114">
        <v>159</v>
      </c>
      <c r="N14" s="755">
        <v>125</v>
      </c>
      <c r="O14" s="731">
        <v>125</v>
      </c>
      <c r="P14" s="1067">
        <v>125</v>
      </c>
      <c r="Q14" s="731">
        <v>117</v>
      </c>
      <c r="R14" s="134">
        <v>162</v>
      </c>
    </row>
    <row r="15" spans="1:65" ht="12" customHeight="1">
      <c r="A15" s="537" t="s">
        <v>245</v>
      </c>
      <c r="B15" s="454">
        <v>7</v>
      </c>
      <c r="C15" s="107">
        <v>19</v>
      </c>
      <c r="D15" s="108">
        <v>6</v>
      </c>
      <c r="E15" s="108">
        <v>8</v>
      </c>
      <c r="F15" s="108">
        <v>17</v>
      </c>
      <c r="G15" s="108">
        <v>11</v>
      </c>
      <c r="H15" s="557">
        <v>12</v>
      </c>
      <c r="I15" s="114">
        <v>20</v>
      </c>
      <c r="J15" s="114">
        <v>1</v>
      </c>
      <c r="K15" s="114">
        <v>7</v>
      </c>
      <c r="L15" s="114">
        <v>13</v>
      </c>
      <c r="M15" s="114">
        <v>17</v>
      </c>
      <c r="N15" s="755">
        <v>20</v>
      </c>
      <c r="O15" s="731">
        <v>15</v>
      </c>
      <c r="P15" s="1067">
        <v>39</v>
      </c>
      <c r="Q15" s="731">
        <v>27</v>
      </c>
      <c r="R15" s="134">
        <v>21</v>
      </c>
    </row>
    <row r="16" spans="1:65" ht="12" customHeight="1">
      <c r="A16" s="537" t="s">
        <v>246</v>
      </c>
      <c r="B16" s="558">
        <v>2</v>
      </c>
      <c r="C16" s="107">
        <v>18</v>
      </c>
      <c r="D16" s="108">
        <v>5</v>
      </c>
      <c r="E16" s="108" t="s">
        <v>57</v>
      </c>
      <c r="F16" s="108">
        <v>2</v>
      </c>
      <c r="G16" s="108">
        <v>2</v>
      </c>
      <c r="H16" s="110" t="s">
        <v>57</v>
      </c>
      <c r="I16" s="114">
        <v>1</v>
      </c>
      <c r="J16" s="109" t="s">
        <v>57</v>
      </c>
      <c r="K16" s="114">
        <v>5</v>
      </c>
      <c r="L16" s="114">
        <v>2</v>
      </c>
      <c r="M16" s="114">
        <v>1</v>
      </c>
      <c r="N16" s="755">
        <v>1</v>
      </c>
      <c r="O16" s="731">
        <v>1</v>
      </c>
      <c r="P16" s="1067">
        <v>2</v>
      </c>
      <c r="Q16" s="731">
        <v>5</v>
      </c>
      <c r="R16" s="134">
        <v>8</v>
      </c>
    </row>
    <row r="17" spans="1:18" ht="12" customHeight="1">
      <c r="A17" s="537" t="s">
        <v>247</v>
      </c>
      <c r="B17" s="454">
        <v>1076</v>
      </c>
      <c r="C17" s="107">
        <v>1609</v>
      </c>
      <c r="D17" s="108">
        <v>1383</v>
      </c>
      <c r="E17" s="108">
        <v>1295</v>
      </c>
      <c r="F17" s="108">
        <v>1338</v>
      </c>
      <c r="G17" s="108">
        <v>1331</v>
      </c>
      <c r="H17" s="557">
        <v>1385</v>
      </c>
      <c r="I17" s="114">
        <v>1564</v>
      </c>
      <c r="J17" s="114">
        <v>1445</v>
      </c>
      <c r="K17" s="114">
        <v>1940</v>
      </c>
      <c r="L17" s="114">
        <v>2016</v>
      </c>
      <c r="M17" s="114">
        <v>2388</v>
      </c>
      <c r="N17" s="755">
        <v>2733</v>
      </c>
      <c r="O17" s="731">
        <v>2971</v>
      </c>
      <c r="P17" s="1068">
        <v>2623</v>
      </c>
      <c r="Q17" s="731">
        <v>2477</v>
      </c>
      <c r="R17" s="134">
        <v>2356</v>
      </c>
    </row>
    <row r="18" spans="1:18" ht="12" customHeight="1">
      <c r="A18" s="537" t="s">
        <v>248</v>
      </c>
      <c r="B18" s="454">
        <v>273</v>
      </c>
      <c r="C18" s="107">
        <v>397</v>
      </c>
      <c r="D18" s="108">
        <v>367</v>
      </c>
      <c r="E18" s="108">
        <v>322</v>
      </c>
      <c r="F18" s="108">
        <v>337</v>
      </c>
      <c r="G18" s="108">
        <v>361</v>
      </c>
      <c r="H18" s="557">
        <v>361</v>
      </c>
      <c r="I18" s="114">
        <v>369</v>
      </c>
      <c r="J18" s="114">
        <v>305</v>
      </c>
      <c r="K18" s="114">
        <v>406</v>
      </c>
      <c r="L18" s="114">
        <v>467</v>
      </c>
      <c r="M18" s="114">
        <v>454</v>
      </c>
      <c r="N18" s="755">
        <v>494</v>
      </c>
      <c r="O18" s="731">
        <v>485</v>
      </c>
      <c r="P18" s="1067">
        <v>425</v>
      </c>
      <c r="Q18" s="731">
        <v>365</v>
      </c>
      <c r="R18" s="134">
        <v>411</v>
      </c>
    </row>
    <row r="19" spans="1:18" ht="12" customHeight="1">
      <c r="A19" s="537" t="s">
        <v>249</v>
      </c>
      <c r="B19" s="454" t="s">
        <v>57</v>
      </c>
      <c r="C19" s="107" t="s">
        <v>57</v>
      </c>
      <c r="D19" s="108" t="s">
        <v>57</v>
      </c>
      <c r="E19" s="108" t="s">
        <v>57</v>
      </c>
      <c r="F19" s="108">
        <v>1</v>
      </c>
      <c r="G19" s="108">
        <v>2</v>
      </c>
      <c r="H19" s="557">
        <v>1</v>
      </c>
      <c r="I19" s="114">
        <v>1</v>
      </c>
      <c r="J19" s="109" t="s">
        <v>57</v>
      </c>
      <c r="K19" s="109" t="s">
        <v>57</v>
      </c>
      <c r="L19" s="114">
        <v>3</v>
      </c>
      <c r="M19" s="114">
        <v>1</v>
      </c>
      <c r="N19" s="755">
        <v>4</v>
      </c>
      <c r="O19" s="731">
        <v>9</v>
      </c>
      <c r="P19" s="1067">
        <v>4</v>
      </c>
      <c r="Q19" s="731">
        <v>4</v>
      </c>
      <c r="R19" s="134">
        <v>3</v>
      </c>
    </row>
    <row r="20" spans="1:18" ht="12" customHeight="1">
      <c r="A20" s="537" t="s">
        <v>250</v>
      </c>
      <c r="B20" s="454">
        <v>52</v>
      </c>
      <c r="C20" s="107">
        <v>61</v>
      </c>
      <c r="D20" s="108">
        <v>56</v>
      </c>
      <c r="E20" s="108">
        <v>44</v>
      </c>
      <c r="F20" s="108">
        <v>60</v>
      </c>
      <c r="G20" s="108">
        <v>71</v>
      </c>
      <c r="H20" s="557">
        <v>60</v>
      </c>
      <c r="I20" s="114">
        <v>56</v>
      </c>
      <c r="J20" s="114">
        <v>63</v>
      </c>
      <c r="K20" s="114">
        <v>56</v>
      </c>
      <c r="L20" s="114">
        <v>51</v>
      </c>
      <c r="M20" s="114">
        <v>36</v>
      </c>
      <c r="N20" s="755">
        <v>50</v>
      </c>
      <c r="O20" s="109" t="s">
        <v>57</v>
      </c>
      <c r="P20" s="1067">
        <v>20</v>
      </c>
      <c r="Q20" s="731">
        <v>25</v>
      </c>
      <c r="R20" s="134">
        <v>23</v>
      </c>
    </row>
    <row r="21" spans="1:18" ht="12" customHeight="1">
      <c r="A21" s="537" t="s">
        <v>251</v>
      </c>
      <c r="B21" s="454">
        <v>1</v>
      </c>
      <c r="C21" s="107" t="s">
        <v>57</v>
      </c>
      <c r="D21" s="108">
        <v>2</v>
      </c>
      <c r="E21" s="108">
        <v>3</v>
      </c>
      <c r="F21" s="108">
        <v>18</v>
      </c>
      <c r="G21" s="108">
        <v>6</v>
      </c>
      <c r="H21" s="557">
        <v>9</v>
      </c>
      <c r="I21" s="114">
        <v>4</v>
      </c>
      <c r="J21" s="114">
        <v>10</v>
      </c>
      <c r="K21" s="114">
        <v>6</v>
      </c>
      <c r="L21" s="114">
        <v>7</v>
      </c>
      <c r="M21" s="114">
        <v>2</v>
      </c>
      <c r="N21" s="755">
        <v>6</v>
      </c>
      <c r="O21" s="731">
        <v>12</v>
      </c>
      <c r="P21" s="1067">
        <v>2</v>
      </c>
      <c r="Q21" s="731">
        <v>9</v>
      </c>
      <c r="R21" s="134">
        <v>4</v>
      </c>
    </row>
    <row r="22" spans="1:18" ht="12" customHeight="1">
      <c r="A22" s="537" t="s">
        <v>252</v>
      </c>
      <c r="B22" s="454">
        <v>3</v>
      </c>
      <c r="C22" s="107">
        <v>4</v>
      </c>
      <c r="D22" s="108">
        <v>1</v>
      </c>
      <c r="E22" s="108">
        <v>3</v>
      </c>
      <c r="F22" s="108">
        <v>1</v>
      </c>
      <c r="G22" s="108">
        <v>6</v>
      </c>
      <c r="H22" s="557">
        <v>1</v>
      </c>
      <c r="I22" s="114">
        <v>1</v>
      </c>
      <c r="J22" s="114">
        <v>3</v>
      </c>
      <c r="K22" s="114">
        <v>1</v>
      </c>
      <c r="L22" s="114">
        <v>2</v>
      </c>
      <c r="M22" s="114">
        <v>13</v>
      </c>
      <c r="N22" s="755">
        <v>12</v>
      </c>
      <c r="O22" s="731">
        <v>9</v>
      </c>
      <c r="P22" s="1067">
        <v>6</v>
      </c>
      <c r="Q22" s="731">
        <v>9</v>
      </c>
      <c r="R22" s="134">
        <v>7</v>
      </c>
    </row>
    <row r="23" spans="1:18" ht="12" customHeight="1">
      <c r="A23" s="537" t="s">
        <v>253</v>
      </c>
      <c r="B23" s="454">
        <v>84</v>
      </c>
      <c r="C23" s="107">
        <v>115</v>
      </c>
      <c r="D23" s="108">
        <v>92</v>
      </c>
      <c r="E23" s="108">
        <v>62</v>
      </c>
      <c r="F23" s="108">
        <v>89</v>
      </c>
      <c r="G23" s="108">
        <v>67</v>
      </c>
      <c r="H23" s="557">
        <v>51</v>
      </c>
      <c r="I23" s="114">
        <v>51</v>
      </c>
      <c r="J23" s="114">
        <v>82</v>
      </c>
      <c r="K23" s="114">
        <v>48</v>
      </c>
      <c r="L23" s="114">
        <v>38</v>
      </c>
      <c r="M23" s="114">
        <v>44</v>
      </c>
      <c r="N23" s="755">
        <v>45</v>
      </c>
      <c r="O23" s="731">
        <v>42</v>
      </c>
      <c r="P23" s="1067">
        <v>59</v>
      </c>
      <c r="Q23" s="731">
        <v>75</v>
      </c>
      <c r="R23" s="134">
        <v>63</v>
      </c>
    </row>
    <row r="24" spans="1:18" ht="12" customHeight="1">
      <c r="A24" s="537" t="s">
        <v>254</v>
      </c>
      <c r="B24" s="454">
        <v>6</v>
      </c>
      <c r="C24" s="107">
        <v>10</v>
      </c>
      <c r="D24" s="108">
        <v>10</v>
      </c>
      <c r="E24" s="108">
        <v>6</v>
      </c>
      <c r="F24" s="108">
        <v>13</v>
      </c>
      <c r="G24" s="108">
        <v>17</v>
      </c>
      <c r="H24" s="557">
        <v>18</v>
      </c>
      <c r="I24" s="114">
        <v>15</v>
      </c>
      <c r="J24" s="114">
        <v>3</v>
      </c>
      <c r="K24" s="114">
        <v>12</v>
      </c>
      <c r="L24" s="114">
        <v>13</v>
      </c>
      <c r="M24" s="114">
        <v>18</v>
      </c>
      <c r="N24" s="755">
        <v>27</v>
      </c>
      <c r="O24" s="731">
        <v>41</v>
      </c>
      <c r="P24" s="1067">
        <v>53</v>
      </c>
      <c r="Q24" s="731">
        <v>42</v>
      </c>
      <c r="R24" s="134">
        <v>29</v>
      </c>
    </row>
    <row r="25" spans="1:18" ht="12" customHeight="1">
      <c r="A25" s="537" t="s">
        <v>255</v>
      </c>
      <c r="B25" s="454">
        <v>283</v>
      </c>
      <c r="C25" s="107">
        <v>399</v>
      </c>
      <c r="D25" s="108">
        <v>337</v>
      </c>
      <c r="E25" s="108">
        <v>309</v>
      </c>
      <c r="F25" s="108">
        <v>287</v>
      </c>
      <c r="G25" s="108">
        <v>302</v>
      </c>
      <c r="H25" s="557">
        <v>362</v>
      </c>
      <c r="I25" s="114">
        <v>408</v>
      </c>
      <c r="J25" s="114">
        <v>161</v>
      </c>
      <c r="K25" s="114">
        <v>372</v>
      </c>
      <c r="L25" s="114">
        <v>398</v>
      </c>
      <c r="M25" s="114">
        <v>567</v>
      </c>
      <c r="N25" s="755">
        <v>522</v>
      </c>
      <c r="O25" s="731">
        <v>481</v>
      </c>
      <c r="P25" s="1067">
        <v>415</v>
      </c>
      <c r="Q25" s="731">
        <v>380</v>
      </c>
      <c r="R25" s="134">
        <v>443</v>
      </c>
    </row>
    <row r="26" spans="1:18" ht="12" customHeight="1">
      <c r="A26" s="537" t="s">
        <v>256</v>
      </c>
      <c r="B26" s="454">
        <v>11</v>
      </c>
      <c r="C26" s="107">
        <v>14</v>
      </c>
      <c r="D26" s="108">
        <v>5</v>
      </c>
      <c r="E26" s="108">
        <v>20</v>
      </c>
      <c r="F26" s="108">
        <v>12</v>
      </c>
      <c r="G26" s="108">
        <v>29</v>
      </c>
      <c r="H26" s="557">
        <v>25</v>
      </c>
      <c r="I26" s="114">
        <v>16</v>
      </c>
      <c r="J26" s="114">
        <v>20</v>
      </c>
      <c r="K26" s="114">
        <v>16</v>
      </c>
      <c r="L26" s="114">
        <v>18</v>
      </c>
      <c r="M26" s="114">
        <v>23</v>
      </c>
      <c r="N26" s="755">
        <v>11</v>
      </c>
      <c r="O26" s="731">
        <v>18</v>
      </c>
      <c r="P26" s="1067">
        <v>26</v>
      </c>
      <c r="Q26" s="731">
        <v>10</v>
      </c>
      <c r="R26" s="134">
        <v>14</v>
      </c>
    </row>
    <row r="27" spans="1:18" ht="12" customHeight="1">
      <c r="A27" s="537" t="s">
        <v>257</v>
      </c>
      <c r="B27" s="558" t="s">
        <v>57</v>
      </c>
      <c r="C27" s="107">
        <v>2</v>
      </c>
      <c r="D27" s="108">
        <v>1</v>
      </c>
      <c r="E27" s="108">
        <v>1</v>
      </c>
      <c r="F27" s="108" t="s">
        <v>57</v>
      </c>
      <c r="G27" s="108" t="s">
        <v>57</v>
      </c>
      <c r="H27" s="557">
        <v>1</v>
      </c>
      <c r="I27" s="110" t="s">
        <v>57</v>
      </c>
      <c r="J27" s="109" t="s">
        <v>57</v>
      </c>
      <c r="K27" s="109" t="s">
        <v>57</v>
      </c>
      <c r="L27" s="109" t="s">
        <v>57</v>
      </c>
      <c r="M27" s="109" t="s">
        <v>57</v>
      </c>
      <c r="N27" s="1069" t="s">
        <v>57</v>
      </c>
      <c r="O27" s="109" t="s">
        <v>57</v>
      </c>
      <c r="P27" s="1067">
        <v>1</v>
      </c>
      <c r="Q27" s="109" t="s">
        <v>57</v>
      </c>
      <c r="R27" s="139" t="s">
        <v>57</v>
      </c>
    </row>
    <row r="28" spans="1:18" ht="12" customHeight="1">
      <c r="A28" s="537" t="s">
        <v>258</v>
      </c>
      <c r="B28" s="454">
        <v>129</v>
      </c>
      <c r="C28" s="107">
        <v>164</v>
      </c>
      <c r="D28" s="108">
        <v>197</v>
      </c>
      <c r="E28" s="108">
        <v>161</v>
      </c>
      <c r="F28" s="108">
        <v>105</v>
      </c>
      <c r="G28" s="108">
        <v>95</v>
      </c>
      <c r="H28" s="557">
        <v>128</v>
      </c>
      <c r="I28" s="114">
        <v>171</v>
      </c>
      <c r="J28" s="114">
        <v>194</v>
      </c>
      <c r="K28" s="114">
        <v>76</v>
      </c>
      <c r="L28" s="114">
        <v>100</v>
      </c>
      <c r="M28" s="114">
        <v>70</v>
      </c>
      <c r="N28" s="755">
        <v>71</v>
      </c>
      <c r="O28" s="731">
        <v>68</v>
      </c>
      <c r="P28" s="1067">
        <v>40</v>
      </c>
      <c r="Q28" s="731">
        <v>71</v>
      </c>
      <c r="R28" s="134">
        <v>66</v>
      </c>
    </row>
    <row r="29" spans="1:18" ht="12" customHeight="1">
      <c r="A29" s="537" t="s">
        <v>694</v>
      </c>
      <c r="B29" s="558" t="s">
        <v>57</v>
      </c>
      <c r="C29" s="107">
        <v>1</v>
      </c>
      <c r="D29" s="108" t="s">
        <v>57</v>
      </c>
      <c r="E29" s="108" t="s">
        <v>57</v>
      </c>
      <c r="F29" s="108" t="s">
        <v>57</v>
      </c>
      <c r="G29" s="108">
        <v>1</v>
      </c>
      <c r="H29" s="110" t="s">
        <v>57</v>
      </c>
      <c r="I29" s="110" t="s">
        <v>57</v>
      </c>
      <c r="J29" s="109" t="s">
        <v>57</v>
      </c>
      <c r="K29" s="109" t="s">
        <v>57</v>
      </c>
      <c r="L29" s="109" t="s">
        <v>57</v>
      </c>
      <c r="M29" s="109" t="s">
        <v>57</v>
      </c>
      <c r="N29" s="1069" t="s">
        <v>57</v>
      </c>
      <c r="O29" s="109" t="s">
        <v>57</v>
      </c>
      <c r="P29" s="109" t="s">
        <v>57</v>
      </c>
      <c r="Q29" s="109" t="s">
        <v>57</v>
      </c>
      <c r="R29" s="139" t="s">
        <v>57</v>
      </c>
    </row>
    <row r="30" spans="1:18" ht="12" customHeight="1">
      <c r="A30" s="537" t="s">
        <v>259</v>
      </c>
      <c r="B30" s="454">
        <v>4</v>
      </c>
      <c r="C30" s="107">
        <v>4</v>
      </c>
      <c r="D30" s="108">
        <v>5</v>
      </c>
      <c r="E30" s="108">
        <v>7</v>
      </c>
      <c r="F30" s="108">
        <v>1</v>
      </c>
      <c r="G30" s="108">
        <v>3</v>
      </c>
      <c r="H30" s="557">
        <v>2</v>
      </c>
      <c r="I30" s="114">
        <v>4</v>
      </c>
      <c r="J30" s="114">
        <v>1</v>
      </c>
      <c r="K30" s="114">
        <v>1</v>
      </c>
      <c r="L30" s="114">
        <v>2</v>
      </c>
      <c r="M30" s="114">
        <v>2</v>
      </c>
      <c r="N30" s="755">
        <v>4</v>
      </c>
      <c r="O30" s="731">
        <v>8</v>
      </c>
      <c r="P30" s="1067">
        <v>1</v>
      </c>
      <c r="Q30" s="731">
        <v>4</v>
      </c>
      <c r="R30" s="134">
        <v>4</v>
      </c>
    </row>
    <row r="31" spans="1:18" ht="12" customHeight="1">
      <c r="A31" s="537" t="s">
        <v>261</v>
      </c>
      <c r="B31" s="558" t="s">
        <v>57</v>
      </c>
      <c r="C31" s="107">
        <v>1</v>
      </c>
      <c r="D31" s="108">
        <v>1</v>
      </c>
      <c r="E31" s="108" t="s">
        <v>57</v>
      </c>
      <c r="F31" s="108">
        <v>1</v>
      </c>
      <c r="G31" s="108">
        <v>2</v>
      </c>
      <c r="H31" s="557">
        <v>1</v>
      </c>
      <c r="I31" s="110" t="s">
        <v>57</v>
      </c>
      <c r="J31" s="114">
        <v>1</v>
      </c>
      <c r="K31" s="114">
        <v>2</v>
      </c>
      <c r="L31" s="114">
        <v>3</v>
      </c>
      <c r="M31" s="114">
        <v>1</v>
      </c>
      <c r="N31" s="1069" t="s">
        <v>57</v>
      </c>
      <c r="O31" s="731">
        <v>1</v>
      </c>
      <c r="P31" s="1067">
        <v>3</v>
      </c>
      <c r="Q31" s="731">
        <v>4</v>
      </c>
      <c r="R31" s="134">
        <v>15</v>
      </c>
    </row>
    <row r="32" spans="1:18" ht="12" customHeight="1">
      <c r="A32" s="537" t="s">
        <v>262</v>
      </c>
      <c r="B32" s="558"/>
      <c r="C32" s="107"/>
      <c r="D32" s="108"/>
      <c r="E32" s="108" t="s">
        <v>57</v>
      </c>
      <c r="F32" s="108" t="s">
        <v>57</v>
      </c>
      <c r="G32" s="108">
        <v>2</v>
      </c>
      <c r="H32" s="557">
        <v>1</v>
      </c>
      <c r="I32" s="114">
        <v>2</v>
      </c>
      <c r="J32" s="114">
        <v>2</v>
      </c>
      <c r="K32" s="109" t="s">
        <v>57</v>
      </c>
      <c r="L32" s="109" t="s">
        <v>57</v>
      </c>
      <c r="M32" s="109" t="s">
        <v>57</v>
      </c>
      <c r="N32" s="1069" t="s">
        <v>57</v>
      </c>
      <c r="O32" s="109" t="s">
        <v>57</v>
      </c>
      <c r="P32" s="109" t="s">
        <v>57</v>
      </c>
      <c r="Q32" s="109" t="s">
        <v>57</v>
      </c>
      <c r="R32" s="139" t="s">
        <v>57</v>
      </c>
    </row>
    <row r="33" spans="1:18" ht="12" customHeight="1">
      <c r="A33" s="537" t="s">
        <v>263</v>
      </c>
      <c r="B33" s="454">
        <v>164</v>
      </c>
      <c r="C33" s="107">
        <v>235</v>
      </c>
      <c r="D33" s="108">
        <v>227</v>
      </c>
      <c r="E33" s="108">
        <v>188</v>
      </c>
      <c r="F33" s="108">
        <v>180</v>
      </c>
      <c r="G33" s="108">
        <v>209</v>
      </c>
      <c r="H33" s="557">
        <v>242</v>
      </c>
      <c r="I33" s="114">
        <v>236</v>
      </c>
      <c r="J33" s="114">
        <v>346</v>
      </c>
      <c r="K33" s="114">
        <v>257</v>
      </c>
      <c r="L33" s="114">
        <v>301</v>
      </c>
      <c r="M33" s="114">
        <v>333</v>
      </c>
      <c r="N33" s="755">
        <v>361</v>
      </c>
      <c r="O33" s="731">
        <v>347</v>
      </c>
      <c r="P33" s="1067">
        <v>308</v>
      </c>
      <c r="Q33" s="731">
        <v>254</v>
      </c>
      <c r="R33" s="134">
        <v>279</v>
      </c>
    </row>
    <row r="34" spans="1:18" ht="12" customHeight="1">
      <c r="A34" s="537" t="s">
        <v>264</v>
      </c>
      <c r="B34" s="454">
        <v>242</v>
      </c>
      <c r="C34" s="107">
        <v>381</v>
      </c>
      <c r="D34" s="108">
        <v>323</v>
      </c>
      <c r="E34" s="108">
        <v>302</v>
      </c>
      <c r="F34" s="108">
        <v>315</v>
      </c>
      <c r="G34" s="108">
        <v>258</v>
      </c>
      <c r="H34" s="557">
        <v>396</v>
      </c>
      <c r="I34" s="114">
        <v>295</v>
      </c>
      <c r="J34" s="114">
        <v>445</v>
      </c>
      <c r="K34" s="114">
        <v>286</v>
      </c>
      <c r="L34" s="114">
        <v>426</v>
      </c>
      <c r="M34" s="114">
        <v>280</v>
      </c>
      <c r="N34" s="755">
        <v>325</v>
      </c>
      <c r="O34" s="731">
        <v>230</v>
      </c>
      <c r="P34" s="1067">
        <v>184</v>
      </c>
      <c r="Q34" s="731">
        <v>144</v>
      </c>
      <c r="R34" s="134">
        <v>117</v>
      </c>
    </row>
    <row r="35" spans="1:18" ht="12" customHeight="1">
      <c r="A35" s="537" t="s">
        <v>265</v>
      </c>
      <c r="B35" s="558">
        <v>1</v>
      </c>
      <c r="C35" s="107">
        <v>8</v>
      </c>
      <c r="D35" s="108" t="s">
        <v>57</v>
      </c>
      <c r="E35" s="108">
        <v>1</v>
      </c>
      <c r="F35" s="108" t="s">
        <v>57</v>
      </c>
      <c r="G35" s="108" t="s">
        <v>57</v>
      </c>
      <c r="H35" s="557">
        <v>3</v>
      </c>
      <c r="I35" s="114">
        <v>3</v>
      </c>
      <c r="J35" s="114">
        <v>5</v>
      </c>
      <c r="K35" s="114">
        <v>2</v>
      </c>
      <c r="L35" s="114">
        <v>5</v>
      </c>
      <c r="M35" s="114">
        <v>6</v>
      </c>
      <c r="N35" s="755">
        <v>2</v>
      </c>
      <c r="O35" s="109" t="s">
        <v>57</v>
      </c>
      <c r="P35" s="109" t="s">
        <v>57</v>
      </c>
      <c r="Q35" s="109" t="s">
        <v>57</v>
      </c>
      <c r="R35" s="134">
        <v>1</v>
      </c>
    </row>
    <row r="36" spans="1:18" ht="12" customHeight="1">
      <c r="A36" s="537" t="s">
        <v>266</v>
      </c>
      <c r="B36" s="454">
        <v>46</v>
      </c>
      <c r="C36" s="107">
        <v>47</v>
      </c>
      <c r="D36" s="108">
        <v>26</v>
      </c>
      <c r="E36" s="108">
        <v>24</v>
      </c>
      <c r="F36" s="108">
        <v>21</v>
      </c>
      <c r="G36" s="108">
        <v>28</v>
      </c>
      <c r="H36" s="557">
        <v>45</v>
      </c>
      <c r="I36" s="114">
        <v>59</v>
      </c>
      <c r="J36" s="114">
        <v>23</v>
      </c>
      <c r="K36" s="114">
        <v>67</v>
      </c>
      <c r="L36" s="114">
        <v>55</v>
      </c>
      <c r="M36" s="114">
        <v>109</v>
      </c>
      <c r="N36" s="755">
        <v>86</v>
      </c>
      <c r="O36" s="731">
        <v>133</v>
      </c>
      <c r="P36" s="1067">
        <v>123</v>
      </c>
      <c r="Q36" s="731">
        <v>114</v>
      </c>
      <c r="R36" s="134">
        <v>107</v>
      </c>
    </row>
    <row r="37" spans="1:18" ht="12" customHeight="1">
      <c r="A37" s="537" t="s">
        <v>267</v>
      </c>
      <c r="B37" s="454" t="s">
        <v>57</v>
      </c>
      <c r="C37" s="107" t="s">
        <v>57</v>
      </c>
      <c r="D37" s="108" t="s">
        <v>57</v>
      </c>
      <c r="E37" s="108" t="s">
        <v>57</v>
      </c>
      <c r="F37" s="108">
        <v>1</v>
      </c>
      <c r="G37" s="108" t="s">
        <v>57</v>
      </c>
      <c r="H37" s="108" t="s">
        <v>57</v>
      </c>
      <c r="I37" s="108" t="s">
        <v>57</v>
      </c>
      <c r="J37" s="109" t="s">
        <v>57</v>
      </c>
      <c r="K37" s="109" t="s">
        <v>57</v>
      </c>
      <c r="L37" s="109" t="s">
        <v>57</v>
      </c>
      <c r="M37" s="109" t="s">
        <v>57</v>
      </c>
      <c r="N37" s="1069" t="s">
        <v>57</v>
      </c>
      <c r="O37" s="109" t="s">
        <v>57</v>
      </c>
      <c r="P37" s="109" t="s">
        <v>57</v>
      </c>
      <c r="Q37" s="109" t="s">
        <v>57</v>
      </c>
      <c r="R37" s="139" t="s">
        <v>57</v>
      </c>
    </row>
    <row r="38" spans="1:18" ht="12" customHeight="1">
      <c r="A38" s="537" t="s">
        <v>268</v>
      </c>
      <c r="B38" s="558" t="s">
        <v>57</v>
      </c>
      <c r="C38" s="107">
        <v>1</v>
      </c>
      <c r="D38" s="108" t="s">
        <v>57</v>
      </c>
      <c r="E38" s="108" t="s">
        <v>57</v>
      </c>
      <c r="F38" s="108" t="s">
        <v>57</v>
      </c>
      <c r="G38" s="108" t="s">
        <v>57</v>
      </c>
      <c r="H38" s="108" t="s">
        <v>57</v>
      </c>
      <c r="I38" s="108" t="s">
        <v>57</v>
      </c>
      <c r="J38" s="109" t="s">
        <v>57</v>
      </c>
      <c r="K38" s="109" t="s">
        <v>57</v>
      </c>
      <c r="L38" s="109" t="s">
        <v>57</v>
      </c>
      <c r="M38" s="109" t="s">
        <v>57</v>
      </c>
      <c r="N38" s="1069" t="s">
        <v>57</v>
      </c>
      <c r="O38" s="109" t="s">
        <v>57</v>
      </c>
      <c r="P38" s="109" t="s">
        <v>57</v>
      </c>
      <c r="Q38" s="109" t="s">
        <v>57</v>
      </c>
      <c r="R38" s="139" t="s">
        <v>57</v>
      </c>
    </row>
    <row r="39" spans="1:18" ht="12" customHeight="1">
      <c r="A39" s="537" t="s">
        <v>664</v>
      </c>
      <c r="B39" s="558">
        <v>1</v>
      </c>
      <c r="C39" s="107">
        <v>1</v>
      </c>
      <c r="D39" s="108" t="s">
        <v>57</v>
      </c>
      <c r="E39" s="108">
        <v>1</v>
      </c>
      <c r="F39" s="108">
        <v>1</v>
      </c>
      <c r="G39" s="108">
        <v>1</v>
      </c>
      <c r="H39" s="110" t="s">
        <v>57</v>
      </c>
      <c r="I39" s="114">
        <v>2</v>
      </c>
      <c r="J39" s="114">
        <v>1</v>
      </c>
      <c r="K39" s="114">
        <v>2</v>
      </c>
      <c r="L39" s="114">
        <v>1</v>
      </c>
      <c r="M39" s="109" t="s">
        <v>57</v>
      </c>
      <c r="N39" s="755">
        <v>3</v>
      </c>
      <c r="O39" s="731">
        <v>4</v>
      </c>
      <c r="P39" s="1067">
        <v>3</v>
      </c>
      <c r="Q39" s="731">
        <v>11</v>
      </c>
      <c r="R39" s="134">
        <v>2</v>
      </c>
    </row>
    <row r="40" spans="1:18" ht="12" customHeight="1">
      <c r="A40" s="537" t="s">
        <v>270</v>
      </c>
      <c r="B40" s="454">
        <v>1</v>
      </c>
      <c r="C40" s="107" t="s">
        <v>57</v>
      </c>
      <c r="D40" s="108">
        <v>2</v>
      </c>
      <c r="E40" s="108">
        <v>2</v>
      </c>
      <c r="F40" s="108">
        <v>3</v>
      </c>
      <c r="G40" s="108">
        <v>2</v>
      </c>
      <c r="H40" s="557">
        <v>4</v>
      </c>
      <c r="I40" s="108" t="s">
        <v>57</v>
      </c>
      <c r="J40" s="109" t="s">
        <v>57</v>
      </c>
      <c r="K40" s="109" t="s">
        <v>57</v>
      </c>
      <c r="L40" s="109" t="s">
        <v>57</v>
      </c>
      <c r="M40" s="114">
        <v>2</v>
      </c>
      <c r="N40" s="755">
        <v>1</v>
      </c>
      <c r="O40" s="109" t="s">
        <v>57</v>
      </c>
      <c r="P40" s="109" t="s">
        <v>57</v>
      </c>
      <c r="Q40" s="109" t="s">
        <v>57</v>
      </c>
      <c r="R40" s="139" t="s">
        <v>57</v>
      </c>
    </row>
    <row r="41" spans="1:18" ht="12" customHeight="1">
      <c r="A41" s="537" t="s">
        <v>271</v>
      </c>
      <c r="B41" s="454">
        <v>3168</v>
      </c>
      <c r="C41" s="107">
        <v>4396</v>
      </c>
      <c r="D41" s="108">
        <v>4084</v>
      </c>
      <c r="E41" s="108">
        <v>3714</v>
      </c>
      <c r="F41" s="108">
        <v>4069</v>
      </c>
      <c r="G41" s="108">
        <v>3888</v>
      </c>
      <c r="H41" s="557">
        <v>3944</v>
      </c>
      <c r="I41" s="114">
        <v>4010</v>
      </c>
      <c r="J41" s="114">
        <v>6420</v>
      </c>
      <c r="K41" s="114">
        <v>4288</v>
      </c>
      <c r="L41" s="114">
        <v>4739</v>
      </c>
      <c r="M41" s="114">
        <v>4827</v>
      </c>
      <c r="N41" s="755">
        <v>5131</v>
      </c>
      <c r="O41" s="731">
        <v>5610</v>
      </c>
      <c r="P41" s="1068">
        <v>5004</v>
      </c>
      <c r="Q41" s="731">
        <v>4767</v>
      </c>
      <c r="R41" s="134">
        <v>5015</v>
      </c>
    </row>
    <row r="42" spans="1:18" ht="12" customHeight="1">
      <c r="A42" s="537" t="s">
        <v>446</v>
      </c>
      <c r="C42" s="107"/>
      <c r="D42" s="108"/>
      <c r="E42" s="108"/>
      <c r="F42" s="108"/>
      <c r="G42" s="108"/>
      <c r="H42" s="557"/>
      <c r="I42" s="114"/>
      <c r="J42" s="114"/>
      <c r="K42" s="109" t="s">
        <v>57</v>
      </c>
      <c r="L42" s="109" t="s">
        <v>57</v>
      </c>
      <c r="M42" s="109" t="s">
        <v>57</v>
      </c>
      <c r="N42" s="1069" t="s">
        <v>57</v>
      </c>
      <c r="O42" s="731">
        <v>1</v>
      </c>
      <c r="P42" s="109" t="s">
        <v>57</v>
      </c>
      <c r="Q42" s="731">
        <v>1</v>
      </c>
      <c r="R42" s="139" t="s">
        <v>57</v>
      </c>
    </row>
    <row r="43" spans="1:18" ht="12" customHeight="1">
      <c r="A43" s="537" t="s">
        <v>272</v>
      </c>
      <c r="B43" s="454">
        <v>129</v>
      </c>
      <c r="C43" s="107">
        <v>146</v>
      </c>
      <c r="D43" s="108">
        <v>170</v>
      </c>
      <c r="E43" s="108">
        <v>151</v>
      </c>
      <c r="F43" s="108">
        <v>133</v>
      </c>
      <c r="G43" s="108">
        <v>124</v>
      </c>
      <c r="H43" s="557">
        <v>155</v>
      </c>
      <c r="I43" s="114">
        <v>123</v>
      </c>
      <c r="J43" s="114">
        <v>250</v>
      </c>
      <c r="K43" s="114">
        <v>169</v>
      </c>
      <c r="L43" s="114">
        <v>202</v>
      </c>
      <c r="M43" s="114">
        <v>224</v>
      </c>
      <c r="N43" s="755">
        <v>271</v>
      </c>
      <c r="O43" s="731">
        <v>230</v>
      </c>
      <c r="P43" s="1067">
        <v>177</v>
      </c>
      <c r="Q43" s="731">
        <v>159</v>
      </c>
      <c r="R43" s="134">
        <v>174</v>
      </c>
    </row>
    <row r="44" spans="1:18" ht="12" customHeight="1">
      <c r="A44" s="537" t="s">
        <v>274</v>
      </c>
      <c r="B44" s="454">
        <v>86</v>
      </c>
      <c r="C44" s="107">
        <v>145</v>
      </c>
      <c r="D44" s="108">
        <v>84</v>
      </c>
      <c r="E44" s="108">
        <v>97</v>
      </c>
      <c r="F44" s="108">
        <v>100</v>
      </c>
      <c r="G44" s="108">
        <v>122</v>
      </c>
      <c r="H44" s="557">
        <v>92</v>
      </c>
      <c r="I44" s="114">
        <v>92</v>
      </c>
      <c r="J44" s="114">
        <v>128</v>
      </c>
      <c r="K44" s="114">
        <v>111</v>
      </c>
      <c r="L44" s="114">
        <v>109</v>
      </c>
      <c r="M44" s="114">
        <v>131</v>
      </c>
      <c r="N44" s="755">
        <v>134</v>
      </c>
      <c r="O44" s="731">
        <v>117</v>
      </c>
      <c r="P44" s="1067">
        <v>139</v>
      </c>
      <c r="Q44" s="731">
        <v>141</v>
      </c>
      <c r="R44" s="134">
        <v>144</v>
      </c>
    </row>
    <row r="45" spans="1:18" ht="12" customHeight="1">
      <c r="A45" s="538" t="s">
        <v>275</v>
      </c>
      <c r="B45" s="454">
        <v>424</v>
      </c>
      <c r="C45" s="107">
        <v>633</v>
      </c>
      <c r="D45" s="108">
        <v>521</v>
      </c>
      <c r="E45" s="108">
        <v>502</v>
      </c>
      <c r="F45" s="108">
        <v>562</v>
      </c>
      <c r="G45" s="108">
        <v>601</v>
      </c>
      <c r="H45" s="557">
        <v>775</v>
      </c>
      <c r="I45" s="114">
        <v>883</v>
      </c>
      <c r="J45" s="114">
        <v>1472</v>
      </c>
      <c r="K45" s="114">
        <v>1268</v>
      </c>
      <c r="L45" s="114">
        <v>1504</v>
      </c>
      <c r="M45" s="114">
        <v>1859</v>
      </c>
      <c r="N45" s="1069">
        <v>2110</v>
      </c>
      <c r="O45" s="731">
        <v>2005</v>
      </c>
      <c r="P45" s="1068">
        <v>2320</v>
      </c>
      <c r="Q45" s="731">
        <v>2148</v>
      </c>
      <c r="R45" s="134">
        <v>1972</v>
      </c>
    </row>
    <row r="46" spans="1:18" ht="12" customHeight="1">
      <c r="A46" s="539" t="s">
        <v>276</v>
      </c>
      <c r="B46" s="558" t="s">
        <v>57</v>
      </c>
      <c r="C46" s="107" t="s">
        <v>57</v>
      </c>
      <c r="D46" s="108">
        <v>2</v>
      </c>
      <c r="E46" s="108">
        <v>5</v>
      </c>
      <c r="F46" s="108">
        <v>2</v>
      </c>
      <c r="G46" s="108">
        <v>1</v>
      </c>
      <c r="H46" s="557">
        <v>1</v>
      </c>
      <c r="I46" s="114">
        <v>9</v>
      </c>
      <c r="J46" s="114">
        <v>2</v>
      </c>
      <c r="K46" s="114">
        <v>6</v>
      </c>
      <c r="L46" s="109" t="s">
        <v>57</v>
      </c>
      <c r="M46" s="109" t="s">
        <v>57</v>
      </c>
      <c r="N46" s="1069" t="s">
        <v>57</v>
      </c>
      <c r="O46" s="109" t="s">
        <v>57</v>
      </c>
      <c r="P46" s="1067">
        <v>11</v>
      </c>
      <c r="Q46" s="731">
        <v>13</v>
      </c>
      <c r="R46" s="134">
        <v>14</v>
      </c>
    </row>
    <row r="47" spans="1:18" ht="12" customHeight="1">
      <c r="A47" s="370" t="s">
        <v>277</v>
      </c>
      <c r="B47" s="454">
        <v>1020</v>
      </c>
      <c r="C47" s="107">
        <v>1601</v>
      </c>
      <c r="D47" s="108">
        <v>1459</v>
      </c>
      <c r="E47" s="108">
        <v>1356</v>
      </c>
      <c r="F47" s="108">
        <v>1705</v>
      </c>
      <c r="G47" s="108">
        <v>2024</v>
      </c>
      <c r="H47" s="557">
        <v>2444</v>
      </c>
      <c r="I47" s="114">
        <v>2901</v>
      </c>
      <c r="J47" s="114">
        <v>4016</v>
      </c>
      <c r="K47" s="114">
        <v>10582</v>
      </c>
      <c r="L47" s="114">
        <v>23893</v>
      </c>
      <c r="M47" s="114">
        <v>38399</v>
      </c>
      <c r="N47" s="755">
        <v>47319</v>
      </c>
      <c r="O47" s="731">
        <v>48766</v>
      </c>
      <c r="P47" s="1068">
        <v>110563</v>
      </c>
      <c r="Q47" s="731">
        <v>144579</v>
      </c>
      <c r="R47" s="134">
        <v>94743</v>
      </c>
    </row>
    <row r="48" spans="1:18" ht="12" customHeight="1">
      <c r="A48" s="537" t="s">
        <v>278</v>
      </c>
      <c r="B48" s="454">
        <v>79</v>
      </c>
      <c r="C48" s="107">
        <v>114</v>
      </c>
      <c r="D48" s="108">
        <v>115</v>
      </c>
      <c r="E48" s="108">
        <v>105</v>
      </c>
      <c r="F48" s="108">
        <v>94</v>
      </c>
      <c r="G48" s="108">
        <v>134</v>
      </c>
      <c r="H48" s="557">
        <v>132</v>
      </c>
      <c r="I48" s="114">
        <v>94</v>
      </c>
      <c r="J48" s="114">
        <v>118</v>
      </c>
      <c r="K48" s="114">
        <v>128</v>
      </c>
      <c r="L48" s="114">
        <v>142</v>
      </c>
      <c r="M48" s="114">
        <v>147</v>
      </c>
      <c r="N48" s="755">
        <v>162</v>
      </c>
      <c r="O48" s="731">
        <v>167</v>
      </c>
      <c r="P48" s="1067">
        <v>111</v>
      </c>
      <c r="Q48" s="731">
        <v>125</v>
      </c>
      <c r="R48" s="134">
        <v>191</v>
      </c>
    </row>
    <row r="49" spans="1:18" ht="12" customHeight="1">
      <c r="A49" s="537" t="s">
        <v>695</v>
      </c>
      <c r="B49" s="558">
        <v>1</v>
      </c>
      <c r="C49" s="107" t="s">
        <v>57</v>
      </c>
      <c r="D49" s="108" t="s">
        <v>57</v>
      </c>
      <c r="E49" s="108">
        <v>1</v>
      </c>
      <c r="F49" s="108" t="s">
        <v>57</v>
      </c>
      <c r="G49" s="108" t="s">
        <v>57</v>
      </c>
      <c r="H49" s="108" t="s">
        <v>57</v>
      </c>
      <c r="I49" s="108" t="s">
        <v>57</v>
      </c>
      <c r="J49" s="109" t="s">
        <v>57</v>
      </c>
      <c r="K49" s="109" t="s">
        <v>57</v>
      </c>
      <c r="L49" s="109" t="s">
        <v>57</v>
      </c>
      <c r="M49" s="109" t="s">
        <v>57</v>
      </c>
      <c r="N49" s="1069" t="s">
        <v>57</v>
      </c>
      <c r="O49" s="109" t="s">
        <v>57</v>
      </c>
      <c r="P49" s="109" t="s">
        <v>57</v>
      </c>
      <c r="Q49" s="109" t="s">
        <v>57</v>
      </c>
      <c r="R49" s="139" t="s">
        <v>57</v>
      </c>
    </row>
    <row r="50" spans="1:18" ht="12" customHeight="1">
      <c r="A50" s="537" t="s">
        <v>665</v>
      </c>
      <c r="B50" s="558">
        <v>1</v>
      </c>
      <c r="C50" s="107">
        <v>3</v>
      </c>
      <c r="D50" s="108">
        <v>1</v>
      </c>
      <c r="E50" s="108">
        <v>1</v>
      </c>
      <c r="F50" s="108" t="s">
        <v>57</v>
      </c>
      <c r="G50" s="108">
        <v>1</v>
      </c>
      <c r="H50" s="557">
        <v>2</v>
      </c>
      <c r="I50" s="108" t="s">
        <v>57</v>
      </c>
      <c r="J50" s="109" t="s">
        <v>57</v>
      </c>
      <c r="K50" s="114">
        <v>1</v>
      </c>
      <c r="L50" s="114">
        <v>1</v>
      </c>
      <c r="M50" s="114">
        <v>2</v>
      </c>
      <c r="N50" s="1069" t="s">
        <v>57</v>
      </c>
      <c r="O50" s="109" t="s">
        <v>57</v>
      </c>
      <c r="P50" s="109" t="s">
        <v>57</v>
      </c>
      <c r="Q50" s="109" t="s">
        <v>57</v>
      </c>
      <c r="R50" s="134">
        <v>1</v>
      </c>
    </row>
    <row r="51" spans="1:18" ht="12" customHeight="1">
      <c r="A51" s="537" t="s">
        <v>280</v>
      </c>
      <c r="B51" s="454">
        <v>16</v>
      </c>
      <c r="C51" s="107">
        <v>24</v>
      </c>
      <c r="D51" s="108">
        <v>27</v>
      </c>
      <c r="E51" s="108">
        <v>36</v>
      </c>
      <c r="F51" s="108">
        <v>21</v>
      </c>
      <c r="G51" s="108">
        <v>25</v>
      </c>
      <c r="H51" s="557">
        <v>51</v>
      </c>
      <c r="I51" s="114">
        <v>16</v>
      </c>
      <c r="J51" s="114">
        <v>36</v>
      </c>
      <c r="K51" s="114">
        <v>21</v>
      </c>
      <c r="L51" s="114">
        <v>22</v>
      </c>
      <c r="M51" s="114">
        <v>31</v>
      </c>
      <c r="N51" s="755">
        <v>30</v>
      </c>
      <c r="O51" s="731">
        <v>29</v>
      </c>
      <c r="P51" s="1067">
        <v>38</v>
      </c>
      <c r="Q51" s="731">
        <v>21</v>
      </c>
      <c r="R51" s="134">
        <v>35</v>
      </c>
    </row>
    <row r="52" spans="1:18" ht="12" customHeight="1">
      <c r="A52" s="537" t="s">
        <v>282</v>
      </c>
      <c r="B52" s="454">
        <v>8</v>
      </c>
      <c r="C52" s="107">
        <v>22</v>
      </c>
      <c r="D52" s="108">
        <v>8</v>
      </c>
      <c r="E52" s="108">
        <v>10</v>
      </c>
      <c r="F52" s="108">
        <v>14</v>
      </c>
      <c r="G52" s="108">
        <v>7</v>
      </c>
      <c r="H52" s="557">
        <v>16</v>
      </c>
      <c r="I52" s="114">
        <v>11</v>
      </c>
      <c r="J52" s="114">
        <v>4</v>
      </c>
      <c r="K52" s="114">
        <v>18</v>
      </c>
      <c r="L52" s="114">
        <v>17</v>
      </c>
      <c r="M52" s="114">
        <v>20</v>
      </c>
      <c r="N52" s="755">
        <v>22</v>
      </c>
      <c r="O52" s="731">
        <v>25</v>
      </c>
      <c r="P52" s="1067">
        <v>28</v>
      </c>
      <c r="Q52" s="731">
        <v>46</v>
      </c>
      <c r="R52" s="134">
        <v>19</v>
      </c>
    </row>
    <row r="53" spans="1:18" ht="12" customHeight="1">
      <c r="A53" s="537" t="s">
        <v>283</v>
      </c>
      <c r="B53" s="558">
        <v>3</v>
      </c>
      <c r="C53" s="107">
        <v>16</v>
      </c>
      <c r="D53" s="108">
        <v>6</v>
      </c>
      <c r="E53" s="108">
        <v>7</v>
      </c>
      <c r="F53" s="108">
        <v>7</v>
      </c>
      <c r="G53" s="108">
        <v>4</v>
      </c>
      <c r="H53" s="557">
        <v>8</v>
      </c>
      <c r="I53" s="114">
        <v>1</v>
      </c>
      <c r="J53" s="114">
        <v>2</v>
      </c>
      <c r="K53" s="114">
        <v>11</v>
      </c>
      <c r="L53" s="114">
        <v>11</v>
      </c>
      <c r="M53" s="114">
        <v>5</v>
      </c>
      <c r="N53" s="755">
        <v>5</v>
      </c>
      <c r="O53" s="731">
        <v>2</v>
      </c>
      <c r="P53" s="1067">
        <v>4</v>
      </c>
      <c r="Q53" s="731">
        <v>4</v>
      </c>
      <c r="R53" s="139" t="s">
        <v>57</v>
      </c>
    </row>
    <row r="54" spans="1:18" ht="12" customHeight="1">
      <c r="A54" s="537" t="s">
        <v>696</v>
      </c>
      <c r="B54" s="454" t="s">
        <v>57</v>
      </c>
      <c r="C54" s="107" t="s">
        <v>57</v>
      </c>
      <c r="D54" s="108" t="s">
        <v>57</v>
      </c>
      <c r="E54" s="108" t="s">
        <v>57</v>
      </c>
      <c r="F54" s="108">
        <v>1</v>
      </c>
      <c r="G54" s="108">
        <v>9</v>
      </c>
      <c r="H54" s="557">
        <v>18</v>
      </c>
      <c r="I54" s="114">
        <v>8</v>
      </c>
      <c r="J54" s="114">
        <v>56</v>
      </c>
      <c r="K54" s="114">
        <v>28</v>
      </c>
      <c r="L54" s="114">
        <v>16</v>
      </c>
      <c r="M54" s="114">
        <v>30</v>
      </c>
      <c r="N54" s="755">
        <v>20</v>
      </c>
      <c r="O54" s="731">
        <v>8</v>
      </c>
      <c r="P54" s="1067">
        <v>8</v>
      </c>
      <c r="Q54" s="731">
        <v>18</v>
      </c>
      <c r="R54" s="134">
        <v>2</v>
      </c>
    </row>
    <row r="55" spans="1:18" ht="12" customHeight="1">
      <c r="A55" s="537" t="s">
        <v>285</v>
      </c>
      <c r="B55" s="454">
        <v>19</v>
      </c>
      <c r="C55" s="107">
        <v>41</v>
      </c>
      <c r="D55" s="108">
        <v>37</v>
      </c>
      <c r="E55" s="108">
        <v>44</v>
      </c>
      <c r="F55" s="108">
        <v>78</v>
      </c>
      <c r="G55" s="108">
        <v>80</v>
      </c>
      <c r="H55" s="557">
        <v>135</v>
      </c>
      <c r="I55" s="114">
        <v>159</v>
      </c>
      <c r="J55" s="114">
        <v>67</v>
      </c>
      <c r="K55" s="114">
        <v>117</v>
      </c>
      <c r="L55" s="114">
        <v>114</v>
      </c>
      <c r="M55" s="114">
        <v>186</v>
      </c>
      <c r="N55" s="755">
        <v>169</v>
      </c>
      <c r="O55" s="731">
        <v>167</v>
      </c>
      <c r="P55" s="1067">
        <v>173</v>
      </c>
      <c r="Q55" s="731">
        <v>166</v>
      </c>
      <c r="R55" s="134">
        <v>225</v>
      </c>
    </row>
    <row r="56" spans="1:18" ht="12" customHeight="1">
      <c r="A56" s="537" t="s">
        <v>286</v>
      </c>
      <c r="B56" s="454">
        <v>37</v>
      </c>
      <c r="C56" s="107">
        <v>79</v>
      </c>
      <c r="D56" s="108">
        <v>69</v>
      </c>
      <c r="E56" s="108">
        <v>68</v>
      </c>
      <c r="F56" s="108">
        <v>57</v>
      </c>
      <c r="G56" s="108">
        <v>94</v>
      </c>
      <c r="H56" s="557">
        <v>107</v>
      </c>
      <c r="I56" s="114">
        <v>80</v>
      </c>
      <c r="J56" s="114">
        <v>85</v>
      </c>
      <c r="K56" s="114">
        <v>115</v>
      </c>
      <c r="L56" s="114">
        <v>129</v>
      </c>
      <c r="M56" s="114">
        <v>142</v>
      </c>
      <c r="N56" s="755">
        <v>133</v>
      </c>
      <c r="O56" s="731">
        <v>154</v>
      </c>
      <c r="P56" s="1067">
        <v>150</v>
      </c>
      <c r="Q56" s="731">
        <v>95</v>
      </c>
      <c r="R56" s="134">
        <v>103</v>
      </c>
    </row>
    <row r="57" spans="1:18" ht="12" customHeight="1">
      <c r="A57" s="537" t="s">
        <v>287</v>
      </c>
      <c r="B57" s="454">
        <v>349</v>
      </c>
      <c r="C57" s="107">
        <v>424</v>
      </c>
      <c r="D57" s="108">
        <v>424</v>
      </c>
      <c r="E57" s="108">
        <v>378</v>
      </c>
      <c r="F57" s="108">
        <v>372</v>
      </c>
      <c r="G57" s="108">
        <v>333</v>
      </c>
      <c r="H57" s="557">
        <v>377</v>
      </c>
      <c r="I57" s="114">
        <v>393</v>
      </c>
      <c r="J57" s="114">
        <v>275</v>
      </c>
      <c r="K57" s="114">
        <v>472</v>
      </c>
      <c r="L57" s="114">
        <v>442</v>
      </c>
      <c r="M57" s="114">
        <v>523</v>
      </c>
      <c r="N57" s="755">
        <v>491</v>
      </c>
      <c r="O57" s="731">
        <v>482</v>
      </c>
      <c r="P57" s="1067">
        <v>438</v>
      </c>
      <c r="Q57" s="731">
        <v>473</v>
      </c>
      <c r="R57" s="134">
        <v>477</v>
      </c>
    </row>
    <row r="58" spans="1:18" ht="12" customHeight="1">
      <c r="A58" s="537" t="s">
        <v>697</v>
      </c>
      <c r="B58" s="558" t="s">
        <v>57</v>
      </c>
      <c r="C58" s="107">
        <v>1</v>
      </c>
      <c r="D58" s="108" t="s">
        <v>57</v>
      </c>
      <c r="E58" s="108" t="s">
        <v>57</v>
      </c>
      <c r="F58" s="108" t="s">
        <v>57</v>
      </c>
      <c r="G58" s="108">
        <v>1</v>
      </c>
      <c r="H58" s="110" t="s">
        <v>57</v>
      </c>
      <c r="I58" s="110" t="s">
        <v>57</v>
      </c>
      <c r="J58" s="109" t="s">
        <v>57</v>
      </c>
      <c r="K58" s="109" t="s">
        <v>57</v>
      </c>
      <c r="L58" s="109" t="s">
        <v>57</v>
      </c>
      <c r="M58" s="109" t="s">
        <v>57</v>
      </c>
      <c r="N58" s="1069" t="s">
        <v>57</v>
      </c>
      <c r="O58" s="109" t="s">
        <v>57</v>
      </c>
      <c r="P58" s="109" t="s">
        <v>57</v>
      </c>
      <c r="Q58" s="109" t="s">
        <v>57</v>
      </c>
      <c r="R58" s="139" t="s">
        <v>57</v>
      </c>
    </row>
    <row r="59" spans="1:18" ht="12" customHeight="1">
      <c r="A59" s="537" t="s">
        <v>666</v>
      </c>
      <c r="B59" s="558">
        <v>4</v>
      </c>
      <c r="C59" s="107">
        <v>2</v>
      </c>
      <c r="D59" s="108">
        <v>1</v>
      </c>
      <c r="E59" s="108">
        <v>1</v>
      </c>
      <c r="F59" s="108">
        <v>2</v>
      </c>
      <c r="G59" s="108">
        <v>1</v>
      </c>
      <c r="H59" s="557">
        <v>1</v>
      </c>
      <c r="I59" s="114">
        <v>2</v>
      </c>
      <c r="J59" s="114">
        <v>3</v>
      </c>
      <c r="K59" s="114">
        <v>3</v>
      </c>
      <c r="L59" s="114">
        <v>2</v>
      </c>
      <c r="M59" s="109" t="s">
        <v>57</v>
      </c>
      <c r="N59" s="755">
        <v>3</v>
      </c>
      <c r="O59" s="731">
        <v>1</v>
      </c>
      <c r="P59" s="1067">
        <v>1</v>
      </c>
      <c r="Q59" s="109" t="s">
        <v>57</v>
      </c>
      <c r="R59" s="139" t="s">
        <v>57</v>
      </c>
    </row>
    <row r="60" spans="1:18" ht="12" customHeight="1">
      <c r="A60" s="537" t="s">
        <v>288</v>
      </c>
      <c r="B60" s="454">
        <v>29</v>
      </c>
      <c r="C60" s="107">
        <v>32</v>
      </c>
      <c r="D60" s="108">
        <v>25</v>
      </c>
      <c r="E60" s="108">
        <v>26</v>
      </c>
      <c r="F60" s="108">
        <v>47</v>
      </c>
      <c r="G60" s="108">
        <v>29</v>
      </c>
      <c r="H60" s="557">
        <v>24</v>
      </c>
      <c r="I60" s="114">
        <v>26</v>
      </c>
      <c r="J60" s="114">
        <v>29</v>
      </c>
      <c r="K60" s="114">
        <v>44</v>
      </c>
      <c r="L60" s="114">
        <v>56</v>
      </c>
      <c r="M60" s="114">
        <v>44</v>
      </c>
      <c r="N60" s="755">
        <v>53</v>
      </c>
      <c r="O60" s="731">
        <v>55</v>
      </c>
      <c r="P60" s="1067">
        <v>44</v>
      </c>
      <c r="Q60" s="731">
        <v>33</v>
      </c>
      <c r="R60" s="134">
        <v>56</v>
      </c>
    </row>
    <row r="61" spans="1:18" ht="12" customHeight="1">
      <c r="A61" s="537" t="s">
        <v>289</v>
      </c>
      <c r="B61" s="454">
        <v>17</v>
      </c>
      <c r="C61" s="107">
        <v>17</v>
      </c>
      <c r="D61" s="108">
        <v>17</v>
      </c>
      <c r="E61" s="108">
        <v>15</v>
      </c>
      <c r="F61" s="108">
        <v>23</v>
      </c>
      <c r="G61" s="108">
        <v>19</v>
      </c>
      <c r="H61" s="557">
        <v>14</v>
      </c>
      <c r="I61" s="114">
        <v>23</v>
      </c>
      <c r="J61" s="114">
        <v>20</v>
      </c>
      <c r="K61" s="114">
        <v>16</v>
      </c>
      <c r="L61" s="114">
        <v>17</v>
      </c>
      <c r="M61" s="114">
        <v>30</v>
      </c>
      <c r="N61" s="755">
        <v>40</v>
      </c>
      <c r="O61" s="731">
        <v>34</v>
      </c>
      <c r="P61" s="1067">
        <v>26</v>
      </c>
      <c r="Q61" s="731">
        <v>23</v>
      </c>
      <c r="R61" s="134">
        <v>28</v>
      </c>
    </row>
    <row r="62" spans="1:18" ht="12" customHeight="1">
      <c r="A62" s="537" t="s">
        <v>698</v>
      </c>
      <c r="B62" s="454">
        <v>8</v>
      </c>
      <c r="C62" s="107">
        <v>5</v>
      </c>
      <c r="D62" s="108">
        <v>6</v>
      </c>
      <c r="E62" s="108">
        <v>6</v>
      </c>
      <c r="F62" s="108">
        <v>8</v>
      </c>
      <c r="G62" s="108">
        <v>16</v>
      </c>
      <c r="H62" s="557">
        <v>16</v>
      </c>
      <c r="I62" s="114">
        <v>12</v>
      </c>
      <c r="J62" s="114">
        <v>14</v>
      </c>
      <c r="K62" s="114">
        <v>18</v>
      </c>
      <c r="L62" s="114">
        <v>6</v>
      </c>
      <c r="M62" s="114">
        <v>6</v>
      </c>
      <c r="N62" s="755">
        <v>9</v>
      </c>
      <c r="O62" s="731">
        <v>13</v>
      </c>
      <c r="P62" s="1067">
        <v>13</v>
      </c>
      <c r="Q62" s="731">
        <v>5</v>
      </c>
      <c r="R62" s="134">
        <v>9</v>
      </c>
    </row>
    <row r="63" spans="1:18" ht="12" customHeight="1">
      <c r="A63" s="537" t="s">
        <v>291</v>
      </c>
      <c r="B63" s="454">
        <v>22</v>
      </c>
      <c r="C63" s="107">
        <v>64</v>
      </c>
      <c r="D63" s="108">
        <v>38</v>
      </c>
      <c r="E63" s="108">
        <v>36</v>
      </c>
      <c r="F63" s="108">
        <v>20</v>
      </c>
      <c r="G63" s="108">
        <v>26</v>
      </c>
      <c r="H63" s="557">
        <v>17</v>
      </c>
      <c r="I63" s="114">
        <v>26</v>
      </c>
      <c r="J63" s="114">
        <v>20</v>
      </c>
      <c r="K63" s="114">
        <v>28</v>
      </c>
      <c r="L63" s="114">
        <v>30</v>
      </c>
      <c r="M63" s="114">
        <v>30</v>
      </c>
      <c r="N63" s="755">
        <v>40</v>
      </c>
      <c r="O63" s="731">
        <v>30</v>
      </c>
      <c r="P63" s="1067">
        <v>17</v>
      </c>
      <c r="Q63" s="731">
        <v>19</v>
      </c>
      <c r="R63" s="134">
        <v>15</v>
      </c>
    </row>
    <row r="64" spans="1:18" ht="12" customHeight="1">
      <c r="A64" s="537" t="s">
        <v>667</v>
      </c>
      <c r="B64" s="454" t="s">
        <v>57</v>
      </c>
      <c r="C64" s="107" t="s">
        <v>57</v>
      </c>
      <c r="D64" s="108" t="s">
        <v>57</v>
      </c>
      <c r="E64" s="108" t="s">
        <v>57</v>
      </c>
      <c r="F64" s="108">
        <v>1</v>
      </c>
      <c r="G64" s="108">
        <v>1</v>
      </c>
      <c r="H64" s="110" t="s">
        <v>57</v>
      </c>
      <c r="I64" s="110" t="s">
        <v>57</v>
      </c>
      <c r="J64" s="111" t="s">
        <v>57</v>
      </c>
      <c r="K64" s="109" t="s">
        <v>57</v>
      </c>
      <c r="L64" s="109" t="s">
        <v>57</v>
      </c>
      <c r="M64" s="109" t="s">
        <v>57</v>
      </c>
      <c r="N64" s="1069" t="s">
        <v>57</v>
      </c>
      <c r="O64" s="109" t="s">
        <v>57</v>
      </c>
      <c r="P64" s="1067">
        <v>1</v>
      </c>
      <c r="Q64" s="109" t="s">
        <v>57</v>
      </c>
      <c r="R64" s="139" t="s">
        <v>57</v>
      </c>
    </row>
    <row r="65" spans="1:18" ht="12" customHeight="1">
      <c r="A65" s="537" t="s">
        <v>293</v>
      </c>
      <c r="B65" s="454">
        <v>12</v>
      </c>
      <c r="C65" s="107">
        <v>9</v>
      </c>
      <c r="D65" s="108">
        <v>13</v>
      </c>
      <c r="E65" s="108">
        <v>16</v>
      </c>
      <c r="F65" s="108">
        <v>15</v>
      </c>
      <c r="G65" s="108">
        <v>14</v>
      </c>
      <c r="H65" s="557">
        <v>33</v>
      </c>
      <c r="I65" s="114">
        <v>28</v>
      </c>
      <c r="J65" s="114">
        <v>30</v>
      </c>
      <c r="K65" s="114">
        <v>36</v>
      </c>
      <c r="L65" s="114">
        <v>40</v>
      </c>
      <c r="M65" s="114">
        <v>61</v>
      </c>
      <c r="N65" s="755">
        <v>82</v>
      </c>
      <c r="O65" s="731">
        <v>73</v>
      </c>
      <c r="P65" s="1067">
        <v>95</v>
      </c>
      <c r="Q65" s="731">
        <v>89</v>
      </c>
      <c r="R65" s="134">
        <v>119</v>
      </c>
    </row>
    <row r="66" spans="1:18" ht="12" customHeight="1">
      <c r="A66" s="537" t="s">
        <v>294</v>
      </c>
      <c r="C66" s="107"/>
      <c r="D66" s="108"/>
      <c r="E66" s="108"/>
      <c r="F66" s="108"/>
      <c r="G66" s="108"/>
      <c r="H66" s="557"/>
      <c r="I66" s="114"/>
      <c r="J66" s="114"/>
      <c r="K66" s="109" t="s">
        <v>57</v>
      </c>
      <c r="L66" s="109" t="s">
        <v>57</v>
      </c>
      <c r="M66" s="109" t="s">
        <v>57</v>
      </c>
      <c r="N66" s="1069" t="s">
        <v>57</v>
      </c>
      <c r="O66" s="731">
        <v>2</v>
      </c>
      <c r="P66" s="1067">
        <v>1</v>
      </c>
      <c r="Q66" s="731">
        <v>1</v>
      </c>
      <c r="R66" s="134">
        <v>1</v>
      </c>
    </row>
    <row r="67" spans="1:18" ht="12" customHeight="1">
      <c r="A67" s="537" t="s">
        <v>295</v>
      </c>
      <c r="B67" s="558">
        <v>1</v>
      </c>
      <c r="C67" s="107">
        <v>3</v>
      </c>
      <c r="D67" s="108">
        <v>1</v>
      </c>
      <c r="E67" s="108">
        <v>4</v>
      </c>
      <c r="F67" s="108">
        <v>3</v>
      </c>
      <c r="G67" s="110" t="s">
        <v>57</v>
      </c>
      <c r="H67" s="557">
        <v>1</v>
      </c>
      <c r="I67" s="114">
        <v>1</v>
      </c>
      <c r="J67" s="109" t="s">
        <v>57</v>
      </c>
      <c r="K67" s="109" t="s">
        <v>57</v>
      </c>
      <c r="L67" s="109" t="s">
        <v>57</v>
      </c>
      <c r="M67" s="114">
        <v>2</v>
      </c>
      <c r="N67" s="755">
        <v>1</v>
      </c>
      <c r="O67" s="731">
        <v>1</v>
      </c>
      <c r="P67" s="109" t="s">
        <v>57</v>
      </c>
      <c r="Q67" s="731">
        <v>1</v>
      </c>
      <c r="R67" s="134">
        <v>2</v>
      </c>
    </row>
    <row r="68" spans="1:18" ht="12" customHeight="1">
      <c r="A68" s="537" t="s">
        <v>296</v>
      </c>
      <c r="B68" s="558" t="s">
        <v>57</v>
      </c>
      <c r="C68" s="107" t="s">
        <v>57</v>
      </c>
      <c r="D68" s="108">
        <v>1</v>
      </c>
      <c r="E68" s="108" t="s">
        <v>57</v>
      </c>
      <c r="F68" s="108">
        <v>1</v>
      </c>
      <c r="G68" s="108">
        <v>1</v>
      </c>
      <c r="H68" s="557">
        <v>1</v>
      </c>
      <c r="I68" s="110" t="s">
        <v>57</v>
      </c>
      <c r="J68" s="114">
        <v>3</v>
      </c>
      <c r="K68" s="109" t="s">
        <v>57</v>
      </c>
      <c r="L68" s="109" t="s">
        <v>57</v>
      </c>
      <c r="M68" s="109" t="s">
        <v>57</v>
      </c>
      <c r="N68" s="1069" t="s">
        <v>57</v>
      </c>
      <c r="O68" s="109" t="s">
        <v>57</v>
      </c>
      <c r="P68" s="109" t="s">
        <v>57</v>
      </c>
      <c r="Q68" s="109" t="s">
        <v>57</v>
      </c>
      <c r="R68" s="139" t="s">
        <v>57</v>
      </c>
    </row>
    <row r="69" spans="1:18" ht="12" customHeight="1">
      <c r="A69" s="537" t="s">
        <v>297</v>
      </c>
      <c r="B69" s="454">
        <v>3</v>
      </c>
      <c r="C69" s="107">
        <v>1</v>
      </c>
      <c r="D69" s="108">
        <v>2</v>
      </c>
      <c r="E69" s="108" t="s">
        <v>57</v>
      </c>
      <c r="F69" s="108">
        <v>1</v>
      </c>
      <c r="G69" s="108">
        <v>2</v>
      </c>
      <c r="H69" s="557">
        <v>1</v>
      </c>
      <c r="I69" s="114">
        <v>4</v>
      </c>
      <c r="J69" s="114">
        <v>1</v>
      </c>
      <c r="K69" s="114">
        <v>1</v>
      </c>
      <c r="L69" s="114">
        <v>3</v>
      </c>
      <c r="M69" s="114">
        <v>3</v>
      </c>
      <c r="N69" s="755">
        <v>2</v>
      </c>
      <c r="O69" s="731">
        <v>4</v>
      </c>
      <c r="P69" s="1067">
        <v>3</v>
      </c>
      <c r="Q69" s="731">
        <v>3</v>
      </c>
      <c r="R69" s="139" t="s">
        <v>57</v>
      </c>
    </row>
    <row r="70" spans="1:18" ht="12" customHeight="1">
      <c r="A70" s="537" t="s">
        <v>298</v>
      </c>
      <c r="B70" s="454">
        <v>203</v>
      </c>
      <c r="C70" s="107">
        <v>218</v>
      </c>
      <c r="D70" s="108">
        <v>221</v>
      </c>
      <c r="E70" s="108">
        <v>196</v>
      </c>
      <c r="F70" s="108">
        <v>225</v>
      </c>
      <c r="G70" s="108">
        <v>212</v>
      </c>
      <c r="H70" s="557">
        <v>217</v>
      </c>
      <c r="I70" s="114">
        <v>263</v>
      </c>
      <c r="J70" s="114">
        <v>190</v>
      </c>
      <c r="K70" s="114">
        <v>292</v>
      </c>
      <c r="L70" s="114">
        <v>330</v>
      </c>
      <c r="M70" s="114">
        <v>423</v>
      </c>
      <c r="N70" s="755">
        <v>352</v>
      </c>
      <c r="O70" s="731">
        <v>377</v>
      </c>
      <c r="P70" s="1067">
        <v>364</v>
      </c>
      <c r="Q70" s="731">
        <v>313</v>
      </c>
      <c r="R70" s="134">
        <v>295</v>
      </c>
    </row>
    <row r="71" spans="1:18" ht="12" customHeight="1">
      <c r="A71" s="537" t="s">
        <v>300</v>
      </c>
      <c r="B71" s="454">
        <v>2046</v>
      </c>
      <c r="C71" s="107">
        <v>2638</v>
      </c>
      <c r="D71" s="108">
        <v>2278</v>
      </c>
      <c r="E71" s="108">
        <v>2154</v>
      </c>
      <c r="F71" s="108">
        <v>2353</v>
      </c>
      <c r="G71" s="108">
        <v>2160</v>
      </c>
      <c r="H71" s="557">
        <v>2390</v>
      </c>
      <c r="I71" s="114">
        <v>2338</v>
      </c>
      <c r="J71" s="114">
        <v>1488</v>
      </c>
      <c r="K71" s="114">
        <v>2358</v>
      </c>
      <c r="L71" s="114">
        <v>2455</v>
      </c>
      <c r="M71" s="114">
        <v>2697</v>
      </c>
      <c r="N71" s="755">
        <v>2563</v>
      </c>
      <c r="O71" s="731">
        <v>2639</v>
      </c>
      <c r="P71" s="1068">
        <v>2082</v>
      </c>
      <c r="Q71" s="731">
        <v>1870</v>
      </c>
      <c r="R71" s="134">
        <v>2084</v>
      </c>
    </row>
    <row r="72" spans="1:18" ht="12" customHeight="1">
      <c r="A72" s="537" t="s">
        <v>699</v>
      </c>
      <c r="B72" s="454">
        <v>1</v>
      </c>
      <c r="C72" s="107">
        <v>1</v>
      </c>
      <c r="D72" s="108" t="s">
        <v>57</v>
      </c>
      <c r="E72" s="108" t="s">
        <v>57</v>
      </c>
      <c r="F72" s="108" t="s">
        <v>57</v>
      </c>
      <c r="G72" s="108" t="s">
        <v>57</v>
      </c>
      <c r="H72" s="108" t="s">
        <v>57</v>
      </c>
      <c r="I72" s="108" t="s">
        <v>57</v>
      </c>
      <c r="J72" s="111" t="s">
        <v>57</v>
      </c>
      <c r="K72" s="109" t="s">
        <v>57</v>
      </c>
      <c r="L72" s="109" t="s">
        <v>57</v>
      </c>
      <c r="M72" s="109" t="s">
        <v>57</v>
      </c>
      <c r="N72" s="1069" t="s">
        <v>57</v>
      </c>
      <c r="O72" s="109" t="s">
        <v>57</v>
      </c>
      <c r="P72" s="109" t="s">
        <v>57</v>
      </c>
      <c r="Q72" s="109" t="s">
        <v>57</v>
      </c>
      <c r="R72" s="139" t="s">
        <v>57</v>
      </c>
    </row>
    <row r="73" spans="1:18" ht="12" customHeight="1">
      <c r="A73" s="537" t="s">
        <v>299</v>
      </c>
      <c r="B73" s="558">
        <v>7</v>
      </c>
      <c r="C73" s="107">
        <v>10</v>
      </c>
      <c r="D73" s="108">
        <v>2</v>
      </c>
      <c r="E73" s="108" t="s">
        <v>57</v>
      </c>
      <c r="F73" s="108">
        <v>2</v>
      </c>
      <c r="G73" s="108" t="s">
        <v>57</v>
      </c>
      <c r="H73" s="557">
        <v>2</v>
      </c>
      <c r="I73" s="108" t="s">
        <v>57</v>
      </c>
      <c r="J73" s="114">
        <v>4</v>
      </c>
      <c r="K73" s="114">
        <v>3</v>
      </c>
      <c r="L73" s="114">
        <v>2</v>
      </c>
      <c r="M73" s="114">
        <v>3</v>
      </c>
      <c r="N73" s="755">
        <v>3</v>
      </c>
      <c r="O73" s="731">
        <v>3</v>
      </c>
      <c r="P73" s="109" t="s">
        <v>57</v>
      </c>
      <c r="Q73" s="731">
        <v>3</v>
      </c>
      <c r="R73" s="134">
        <v>1</v>
      </c>
    </row>
    <row r="74" spans="1:18" ht="12" customHeight="1">
      <c r="A74" s="537" t="s">
        <v>301</v>
      </c>
      <c r="B74" s="558"/>
      <c r="C74" s="107"/>
      <c r="D74" s="108"/>
      <c r="E74" s="108" t="s">
        <v>57</v>
      </c>
      <c r="F74" s="108" t="s">
        <v>57</v>
      </c>
      <c r="G74" s="108">
        <v>1</v>
      </c>
      <c r="H74" s="557">
        <v>1</v>
      </c>
      <c r="I74" s="108" t="s">
        <v>57</v>
      </c>
      <c r="J74" s="111" t="s">
        <v>57</v>
      </c>
      <c r="K74" s="109" t="s">
        <v>57</v>
      </c>
      <c r="L74" s="109" t="s">
        <v>57</v>
      </c>
      <c r="M74" s="109" t="s">
        <v>57</v>
      </c>
      <c r="N74" s="1069" t="s">
        <v>57</v>
      </c>
      <c r="O74" s="109" t="s">
        <v>57</v>
      </c>
      <c r="P74" s="109" t="s">
        <v>57</v>
      </c>
      <c r="Q74" s="109" t="s">
        <v>57</v>
      </c>
      <c r="R74" s="139" t="s">
        <v>57</v>
      </c>
    </row>
    <row r="75" spans="1:18" ht="12" customHeight="1">
      <c r="A75" s="537" t="s">
        <v>186</v>
      </c>
      <c r="B75" s="558">
        <v>1</v>
      </c>
      <c r="C75" s="107" t="s">
        <v>57</v>
      </c>
      <c r="D75" s="108" t="s">
        <v>57</v>
      </c>
      <c r="E75" s="108">
        <v>3</v>
      </c>
      <c r="F75" s="108">
        <v>4</v>
      </c>
      <c r="G75" s="108">
        <v>14</v>
      </c>
      <c r="H75" s="557">
        <v>8</v>
      </c>
      <c r="I75" s="114">
        <v>10</v>
      </c>
      <c r="J75" s="114">
        <v>9</v>
      </c>
      <c r="K75" s="114">
        <v>17</v>
      </c>
      <c r="L75" s="114">
        <v>9</v>
      </c>
      <c r="M75" s="114">
        <v>14</v>
      </c>
      <c r="N75" s="755">
        <v>18</v>
      </c>
      <c r="O75" s="731">
        <v>14</v>
      </c>
      <c r="P75" s="1067">
        <v>12</v>
      </c>
      <c r="Q75" s="731">
        <v>11</v>
      </c>
      <c r="R75" s="134">
        <v>12</v>
      </c>
    </row>
    <row r="76" spans="1:18" ht="12" customHeight="1">
      <c r="A76" s="537" t="s">
        <v>303</v>
      </c>
      <c r="B76" s="454">
        <v>3708</v>
      </c>
      <c r="C76" s="107">
        <v>4674</v>
      </c>
      <c r="D76" s="108">
        <v>4409</v>
      </c>
      <c r="E76" s="108">
        <v>3759</v>
      </c>
      <c r="F76" s="108">
        <v>3730</v>
      </c>
      <c r="G76" s="108">
        <v>3660</v>
      </c>
      <c r="H76" s="557">
        <v>3641</v>
      </c>
      <c r="I76" s="114">
        <v>3702</v>
      </c>
      <c r="J76" s="114">
        <v>2478</v>
      </c>
      <c r="K76" s="114">
        <v>3875</v>
      </c>
      <c r="L76" s="114">
        <v>3978</v>
      </c>
      <c r="M76" s="114">
        <v>4312</v>
      </c>
      <c r="N76" s="755">
        <v>4352</v>
      </c>
      <c r="O76" s="731">
        <v>4379</v>
      </c>
      <c r="P76" s="1068">
        <v>3778</v>
      </c>
      <c r="Q76" s="731">
        <v>3285</v>
      </c>
      <c r="R76" s="134">
        <v>3413</v>
      </c>
    </row>
    <row r="77" spans="1:18" ht="12" customHeight="1">
      <c r="A77" s="537" t="s">
        <v>304</v>
      </c>
      <c r="B77" s="558">
        <v>1</v>
      </c>
      <c r="C77" s="107">
        <v>5</v>
      </c>
      <c r="D77" s="108">
        <v>2</v>
      </c>
      <c r="E77" s="108">
        <v>3</v>
      </c>
      <c r="F77" s="108">
        <v>2</v>
      </c>
      <c r="G77" s="108">
        <v>5</v>
      </c>
      <c r="H77" s="557">
        <v>5</v>
      </c>
      <c r="I77" s="114">
        <v>4</v>
      </c>
      <c r="J77" s="114">
        <v>3</v>
      </c>
      <c r="K77" s="109" t="s">
        <v>57</v>
      </c>
      <c r="L77" s="109" t="s">
        <v>57</v>
      </c>
      <c r="M77" s="114">
        <v>1</v>
      </c>
      <c r="N77" s="755">
        <v>1</v>
      </c>
      <c r="O77" s="109" t="s">
        <v>57</v>
      </c>
      <c r="P77" s="1067">
        <v>4</v>
      </c>
      <c r="Q77" s="731">
        <v>2</v>
      </c>
      <c r="R77" s="134">
        <v>1</v>
      </c>
    </row>
    <row r="78" spans="1:18" ht="12" customHeight="1">
      <c r="A78" s="537" t="s">
        <v>305</v>
      </c>
      <c r="B78" s="454">
        <v>11</v>
      </c>
      <c r="C78" s="107">
        <v>32</v>
      </c>
      <c r="D78" s="108">
        <v>30</v>
      </c>
      <c r="E78" s="108">
        <v>10</v>
      </c>
      <c r="F78" s="108">
        <v>29</v>
      </c>
      <c r="G78" s="108">
        <v>38</v>
      </c>
      <c r="H78" s="557">
        <v>43</v>
      </c>
      <c r="I78" s="114">
        <v>45</v>
      </c>
      <c r="J78" s="114">
        <v>39</v>
      </c>
      <c r="K78" s="114">
        <v>33</v>
      </c>
      <c r="L78" s="114">
        <v>28</v>
      </c>
      <c r="M78" s="114">
        <v>44</v>
      </c>
      <c r="N78" s="755">
        <v>50</v>
      </c>
      <c r="O78" s="731">
        <v>20</v>
      </c>
      <c r="P78" s="1067">
        <v>20</v>
      </c>
      <c r="Q78" s="731">
        <v>15</v>
      </c>
      <c r="R78" s="134">
        <v>13</v>
      </c>
    </row>
    <row r="79" spans="1:18" ht="12" customHeight="1">
      <c r="A79" s="537" t="s">
        <v>306</v>
      </c>
      <c r="B79" s="454">
        <v>40</v>
      </c>
      <c r="C79" s="107">
        <v>68</v>
      </c>
      <c r="D79" s="108">
        <v>53</v>
      </c>
      <c r="E79" s="108">
        <v>52</v>
      </c>
      <c r="F79" s="108">
        <v>42</v>
      </c>
      <c r="G79" s="108">
        <v>67</v>
      </c>
      <c r="H79" s="557">
        <v>55</v>
      </c>
      <c r="I79" s="114">
        <v>55</v>
      </c>
      <c r="J79" s="114">
        <v>63</v>
      </c>
      <c r="K79" s="114">
        <v>79</v>
      </c>
      <c r="L79" s="114">
        <v>54</v>
      </c>
      <c r="M79" s="114">
        <v>83</v>
      </c>
      <c r="N79" s="755">
        <v>79</v>
      </c>
      <c r="O79" s="731">
        <v>84</v>
      </c>
      <c r="P79" s="1067">
        <v>48</v>
      </c>
      <c r="Q79" s="731">
        <v>62</v>
      </c>
      <c r="R79" s="134">
        <v>74</v>
      </c>
    </row>
    <row r="80" spans="1:18" ht="12" customHeight="1">
      <c r="A80" s="537" t="s">
        <v>307</v>
      </c>
      <c r="B80" s="558">
        <v>1</v>
      </c>
      <c r="C80" s="107" t="s">
        <v>57</v>
      </c>
      <c r="D80" s="108" t="s">
        <v>57</v>
      </c>
      <c r="E80" s="108">
        <v>1</v>
      </c>
      <c r="F80" s="108" t="s">
        <v>57</v>
      </c>
      <c r="G80" s="108" t="s">
        <v>57</v>
      </c>
      <c r="H80" s="108" t="s">
        <v>57</v>
      </c>
      <c r="I80" s="108" t="s">
        <v>57</v>
      </c>
      <c r="J80" s="111" t="s">
        <v>57</v>
      </c>
      <c r="K80" s="109" t="s">
        <v>57</v>
      </c>
      <c r="L80" s="109" t="s">
        <v>57</v>
      </c>
      <c r="M80" s="114">
        <v>1</v>
      </c>
      <c r="N80" s="1069" t="s">
        <v>57</v>
      </c>
      <c r="O80" s="109" t="s">
        <v>57</v>
      </c>
      <c r="P80" s="1067">
        <v>2</v>
      </c>
      <c r="Q80" s="731">
        <v>1</v>
      </c>
      <c r="R80" s="139" t="s">
        <v>57</v>
      </c>
    </row>
    <row r="81" spans="1:18" ht="12" customHeight="1">
      <c r="A81" s="537" t="s">
        <v>451</v>
      </c>
      <c r="B81" s="558">
        <v>1</v>
      </c>
      <c r="C81" s="107" t="s">
        <v>57</v>
      </c>
      <c r="D81" s="108" t="s">
        <v>57</v>
      </c>
      <c r="E81" s="108" t="s">
        <v>57</v>
      </c>
      <c r="G81" s="108" t="s">
        <v>57</v>
      </c>
      <c r="H81" s="557">
        <v>1</v>
      </c>
      <c r="I81" s="108" t="s">
        <v>57</v>
      </c>
      <c r="J81" s="114">
        <v>4</v>
      </c>
      <c r="K81" s="114">
        <v>1</v>
      </c>
      <c r="L81" s="109" t="s">
        <v>57</v>
      </c>
      <c r="M81" s="109" t="s">
        <v>57</v>
      </c>
      <c r="N81" s="1069" t="s">
        <v>57</v>
      </c>
      <c r="O81" s="731">
        <v>2</v>
      </c>
      <c r="P81" s="109" t="s">
        <v>57</v>
      </c>
      <c r="Q81" s="109" t="s">
        <v>57</v>
      </c>
      <c r="R81" s="139" t="s">
        <v>57</v>
      </c>
    </row>
    <row r="82" spans="1:18" ht="12" customHeight="1">
      <c r="A82" s="537" t="s">
        <v>310</v>
      </c>
      <c r="B82" s="454">
        <v>30</v>
      </c>
      <c r="C82" s="107" t="s">
        <v>57</v>
      </c>
      <c r="D82" s="108" t="s">
        <v>57</v>
      </c>
      <c r="E82" s="108">
        <v>24</v>
      </c>
      <c r="F82" s="108" t="s">
        <v>57</v>
      </c>
      <c r="G82" s="108" t="s">
        <v>57</v>
      </c>
      <c r="H82" s="108" t="s">
        <v>57</v>
      </c>
      <c r="I82" s="108" t="s">
        <v>57</v>
      </c>
      <c r="J82" s="111" t="s">
        <v>57</v>
      </c>
      <c r="K82" s="109" t="s">
        <v>57</v>
      </c>
      <c r="L82" s="114">
        <v>15</v>
      </c>
      <c r="M82" s="109" t="s">
        <v>57</v>
      </c>
      <c r="N82" s="1069" t="s">
        <v>57</v>
      </c>
      <c r="O82" s="731">
        <v>38</v>
      </c>
      <c r="P82" s="1067">
        <v>36</v>
      </c>
      <c r="Q82" s="731">
        <v>26</v>
      </c>
      <c r="R82" s="134">
        <v>22</v>
      </c>
    </row>
    <row r="83" spans="1:18" ht="12" customHeight="1">
      <c r="A83" s="537" t="s">
        <v>311</v>
      </c>
      <c r="C83" s="107"/>
      <c r="D83" s="108"/>
      <c r="E83" s="108" t="s">
        <v>57</v>
      </c>
      <c r="F83" s="108" t="s">
        <v>57</v>
      </c>
      <c r="G83" s="108" t="s">
        <v>57</v>
      </c>
      <c r="H83" s="108" t="s">
        <v>57</v>
      </c>
      <c r="I83" s="108">
        <v>12</v>
      </c>
      <c r="J83" s="114">
        <v>23</v>
      </c>
      <c r="K83" s="114">
        <v>13</v>
      </c>
      <c r="L83" s="114">
        <v>13</v>
      </c>
      <c r="M83" s="114">
        <v>7</v>
      </c>
      <c r="N83" s="755">
        <v>14</v>
      </c>
      <c r="O83" s="731">
        <v>16</v>
      </c>
      <c r="P83" s="1067">
        <v>20</v>
      </c>
      <c r="Q83" s="731">
        <v>7</v>
      </c>
      <c r="R83" s="134">
        <v>7</v>
      </c>
    </row>
    <row r="84" spans="1:18" ht="12" customHeight="1">
      <c r="A84" s="537" t="s">
        <v>312</v>
      </c>
      <c r="C84" s="107"/>
      <c r="D84" s="108"/>
      <c r="E84" s="108" t="s">
        <v>57</v>
      </c>
      <c r="F84" s="108" t="s">
        <v>57</v>
      </c>
      <c r="G84" s="108">
        <v>1</v>
      </c>
      <c r="H84" s="110" t="s">
        <v>57</v>
      </c>
      <c r="I84" s="110" t="s">
        <v>57</v>
      </c>
      <c r="J84" s="111" t="s">
        <v>57</v>
      </c>
      <c r="K84" s="109" t="s">
        <v>57</v>
      </c>
      <c r="L84" s="109" t="s">
        <v>57</v>
      </c>
      <c r="M84" s="109" t="s">
        <v>57</v>
      </c>
      <c r="N84" s="1069" t="s">
        <v>57</v>
      </c>
      <c r="O84" s="109" t="s">
        <v>57</v>
      </c>
      <c r="P84" s="109" t="s">
        <v>57</v>
      </c>
      <c r="Q84" s="109" t="s">
        <v>57</v>
      </c>
      <c r="R84" s="134">
        <v>1</v>
      </c>
    </row>
    <row r="85" spans="1:18" ht="12" customHeight="1">
      <c r="A85" s="537" t="s">
        <v>1070</v>
      </c>
      <c r="B85" s="454" t="s">
        <v>57</v>
      </c>
      <c r="C85" s="107" t="s">
        <v>57</v>
      </c>
      <c r="D85" s="108" t="s">
        <v>57</v>
      </c>
      <c r="E85" s="108" t="s">
        <v>57</v>
      </c>
      <c r="F85" s="108">
        <v>1</v>
      </c>
      <c r="G85" s="108">
        <v>3</v>
      </c>
      <c r="H85" s="557">
        <v>1</v>
      </c>
      <c r="I85" s="110" t="s">
        <v>57</v>
      </c>
      <c r="J85" s="111" t="s">
        <v>57</v>
      </c>
      <c r="K85" s="109" t="s">
        <v>57</v>
      </c>
      <c r="L85" s="109" t="s">
        <v>57</v>
      </c>
      <c r="M85" s="109" t="s">
        <v>57</v>
      </c>
      <c r="N85" s="1069" t="s">
        <v>57</v>
      </c>
      <c r="O85" s="109" t="s">
        <v>57</v>
      </c>
      <c r="P85" s="109" t="s">
        <v>57</v>
      </c>
      <c r="Q85" s="109" t="s">
        <v>57</v>
      </c>
      <c r="R85" s="139" t="s">
        <v>57</v>
      </c>
    </row>
    <row r="86" spans="1:18" ht="12" customHeight="1">
      <c r="A86" s="537" t="s">
        <v>313</v>
      </c>
      <c r="B86" s="454">
        <v>2</v>
      </c>
      <c r="C86" s="107">
        <v>4</v>
      </c>
      <c r="D86" s="108">
        <v>5</v>
      </c>
      <c r="E86" s="108" t="s">
        <v>57</v>
      </c>
      <c r="F86" s="108">
        <v>4</v>
      </c>
      <c r="G86" s="108">
        <v>3</v>
      </c>
      <c r="H86" s="557">
        <v>3</v>
      </c>
      <c r="I86" s="114">
        <v>4</v>
      </c>
      <c r="J86" s="114">
        <v>3</v>
      </c>
      <c r="K86" s="114">
        <v>4</v>
      </c>
      <c r="L86" s="114">
        <v>1</v>
      </c>
      <c r="M86" s="114">
        <v>3</v>
      </c>
      <c r="N86" s="1069" t="s">
        <v>57</v>
      </c>
      <c r="O86" s="731">
        <v>1</v>
      </c>
      <c r="P86" s="109" t="s">
        <v>57</v>
      </c>
      <c r="Q86" s="109" t="s">
        <v>57</v>
      </c>
      <c r="R86" s="134">
        <v>3</v>
      </c>
    </row>
    <row r="87" spans="1:18" ht="12" customHeight="1">
      <c r="A87" s="537" t="s">
        <v>314</v>
      </c>
      <c r="B87" s="558">
        <v>1</v>
      </c>
      <c r="C87" s="107">
        <v>6</v>
      </c>
      <c r="D87" s="108">
        <v>2</v>
      </c>
      <c r="E87" s="108">
        <v>5</v>
      </c>
      <c r="F87" s="108">
        <v>2</v>
      </c>
      <c r="G87" s="108">
        <v>4</v>
      </c>
      <c r="H87" s="557">
        <v>3</v>
      </c>
      <c r="I87" s="114">
        <v>3</v>
      </c>
      <c r="J87" s="111" t="s">
        <v>57</v>
      </c>
      <c r="K87" s="114">
        <v>3</v>
      </c>
      <c r="L87" s="114">
        <v>1</v>
      </c>
      <c r="M87" s="109" t="s">
        <v>57</v>
      </c>
      <c r="N87" s="755">
        <v>2</v>
      </c>
      <c r="O87" s="731">
        <v>3</v>
      </c>
      <c r="P87" s="1067">
        <v>3</v>
      </c>
      <c r="Q87" s="109" t="s">
        <v>57</v>
      </c>
      <c r="R87" s="139" t="s">
        <v>57</v>
      </c>
    </row>
    <row r="88" spans="1:18" ht="12" customHeight="1">
      <c r="A88" s="537" t="s">
        <v>315</v>
      </c>
      <c r="B88" s="454">
        <v>2</v>
      </c>
      <c r="C88" s="107">
        <v>12</v>
      </c>
      <c r="D88" s="108">
        <v>8</v>
      </c>
      <c r="E88" s="108">
        <v>17</v>
      </c>
      <c r="F88" s="108">
        <v>4</v>
      </c>
      <c r="G88" s="108">
        <v>7</v>
      </c>
      <c r="H88" s="557">
        <v>5</v>
      </c>
      <c r="I88" s="114">
        <v>1</v>
      </c>
      <c r="J88" s="114">
        <v>8</v>
      </c>
      <c r="K88" s="114">
        <v>5</v>
      </c>
      <c r="L88" s="114">
        <v>3</v>
      </c>
      <c r="M88" s="114">
        <v>2</v>
      </c>
      <c r="N88" s="755">
        <v>10</v>
      </c>
      <c r="O88" s="731">
        <v>9</v>
      </c>
      <c r="P88" s="1067">
        <v>15</v>
      </c>
      <c r="Q88" s="731">
        <v>7</v>
      </c>
      <c r="R88" s="134">
        <v>14</v>
      </c>
    </row>
    <row r="89" spans="1:18" ht="12" customHeight="1">
      <c r="A89" s="537" t="s">
        <v>316</v>
      </c>
      <c r="B89" s="454">
        <v>39</v>
      </c>
      <c r="C89" s="107">
        <v>45</v>
      </c>
      <c r="D89" s="108">
        <v>36</v>
      </c>
      <c r="E89" s="108">
        <v>64</v>
      </c>
      <c r="F89" s="108">
        <v>36</v>
      </c>
      <c r="G89" s="108">
        <v>34</v>
      </c>
      <c r="H89" s="557">
        <v>52</v>
      </c>
      <c r="I89" s="114">
        <v>42</v>
      </c>
      <c r="J89" s="114">
        <v>50</v>
      </c>
      <c r="K89" s="114">
        <v>41</v>
      </c>
      <c r="L89" s="114">
        <v>41</v>
      </c>
      <c r="M89" s="114">
        <v>63</v>
      </c>
      <c r="N89" s="755">
        <v>62</v>
      </c>
      <c r="O89" s="731">
        <v>74</v>
      </c>
      <c r="P89" s="1067">
        <v>34</v>
      </c>
      <c r="Q89" s="731">
        <v>46</v>
      </c>
      <c r="R89" s="134">
        <v>46</v>
      </c>
    </row>
    <row r="90" spans="1:18" ht="12" customHeight="1">
      <c r="A90" s="537" t="s">
        <v>317</v>
      </c>
      <c r="B90" s="454">
        <v>32</v>
      </c>
      <c r="C90" s="107">
        <v>62</v>
      </c>
      <c r="D90" s="108">
        <v>66</v>
      </c>
      <c r="E90" s="108">
        <v>48</v>
      </c>
      <c r="F90" s="108">
        <v>17</v>
      </c>
      <c r="G90" s="108">
        <v>29</v>
      </c>
      <c r="H90" s="557">
        <v>37</v>
      </c>
      <c r="I90" s="114">
        <v>26</v>
      </c>
      <c r="J90" s="114">
        <v>9</v>
      </c>
      <c r="K90" s="114">
        <v>36</v>
      </c>
      <c r="L90" s="114">
        <v>29</v>
      </c>
      <c r="M90" s="114">
        <v>33</v>
      </c>
      <c r="N90" s="755">
        <v>28</v>
      </c>
      <c r="O90" s="731">
        <v>56</v>
      </c>
      <c r="P90" s="1067">
        <v>34</v>
      </c>
      <c r="Q90" s="731">
        <v>24</v>
      </c>
      <c r="R90" s="134">
        <v>27</v>
      </c>
    </row>
    <row r="91" spans="1:18" ht="12" customHeight="1">
      <c r="A91" s="537" t="s">
        <v>318</v>
      </c>
      <c r="B91" s="454">
        <v>129</v>
      </c>
      <c r="C91" s="107">
        <v>186</v>
      </c>
      <c r="D91" s="108">
        <v>213</v>
      </c>
      <c r="E91" s="108">
        <v>202</v>
      </c>
      <c r="F91" s="108">
        <v>252</v>
      </c>
      <c r="G91" s="108">
        <v>259</v>
      </c>
      <c r="H91" s="557">
        <v>294</v>
      </c>
      <c r="I91" s="114">
        <v>249</v>
      </c>
      <c r="J91" s="114">
        <v>364</v>
      </c>
      <c r="K91" s="114">
        <v>315</v>
      </c>
      <c r="L91" s="114">
        <v>386</v>
      </c>
      <c r="M91" s="114">
        <v>480</v>
      </c>
      <c r="N91" s="755">
        <v>584</v>
      </c>
      <c r="O91" s="731">
        <v>668</v>
      </c>
      <c r="P91" s="1067">
        <v>557</v>
      </c>
      <c r="Q91" s="731">
        <v>585</v>
      </c>
      <c r="R91" s="134">
        <v>611</v>
      </c>
    </row>
    <row r="92" spans="1:18" ht="12" customHeight="1">
      <c r="A92" s="537" t="s">
        <v>319</v>
      </c>
      <c r="B92" s="454">
        <v>23</v>
      </c>
      <c r="C92" s="107">
        <v>36</v>
      </c>
      <c r="D92" s="108">
        <v>29</v>
      </c>
      <c r="E92" s="108">
        <v>36</v>
      </c>
      <c r="F92" s="108">
        <v>23</v>
      </c>
      <c r="G92" s="108">
        <v>40</v>
      </c>
      <c r="H92" s="557">
        <v>34</v>
      </c>
      <c r="I92" s="114">
        <v>40</v>
      </c>
      <c r="J92" s="114">
        <v>37</v>
      </c>
      <c r="K92" s="114">
        <v>28</v>
      </c>
      <c r="L92" s="114">
        <v>28</v>
      </c>
      <c r="M92" s="114">
        <v>20</v>
      </c>
      <c r="N92" s="755">
        <v>45</v>
      </c>
      <c r="O92" s="731">
        <v>35</v>
      </c>
      <c r="P92" s="1067">
        <v>51</v>
      </c>
      <c r="Q92" s="731">
        <v>36</v>
      </c>
      <c r="R92" s="134">
        <v>37</v>
      </c>
    </row>
    <row r="93" spans="1:18" ht="12" customHeight="1">
      <c r="A93" s="537" t="s">
        <v>700</v>
      </c>
      <c r="B93" s="454">
        <v>12</v>
      </c>
      <c r="C93" s="107">
        <v>16</v>
      </c>
      <c r="D93" s="108">
        <v>13</v>
      </c>
      <c r="E93" s="108">
        <v>9</v>
      </c>
      <c r="F93" s="108">
        <v>4</v>
      </c>
      <c r="G93" s="108">
        <v>17</v>
      </c>
      <c r="H93" s="557">
        <v>8</v>
      </c>
      <c r="I93" s="114">
        <v>1</v>
      </c>
      <c r="J93" s="111" t="s">
        <v>57</v>
      </c>
      <c r="K93" s="114">
        <v>9</v>
      </c>
      <c r="L93" s="114">
        <v>13</v>
      </c>
      <c r="M93" s="114">
        <v>15</v>
      </c>
      <c r="N93" s="755">
        <v>6</v>
      </c>
      <c r="O93" s="731">
        <v>3</v>
      </c>
      <c r="P93" s="1067">
        <v>4</v>
      </c>
      <c r="Q93" s="731">
        <v>3</v>
      </c>
      <c r="R93" s="134">
        <v>2</v>
      </c>
    </row>
    <row r="94" spans="1:18" ht="12" customHeight="1">
      <c r="A94" s="537" t="s">
        <v>321</v>
      </c>
      <c r="B94" s="558" t="s">
        <v>57</v>
      </c>
      <c r="C94" s="112" t="s">
        <v>57</v>
      </c>
      <c r="D94" s="113" t="s">
        <v>57</v>
      </c>
      <c r="E94" s="113">
        <v>1</v>
      </c>
      <c r="F94" s="113">
        <v>2</v>
      </c>
      <c r="G94" s="108" t="s">
        <v>57</v>
      </c>
      <c r="H94" s="110" t="s">
        <v>57</v>
      </c>
      <c r="I94" s="110" t="s">
        <v>57</v>
      </c>
      <c r="J94" s="111" t="s">
        <v>57</v>
      </c>
      <c r="K94" s="114">
        <v>5</v>
      </c>
      <c r="L94" s="109" t="s">
        <v>57</v>
      </c>
      <c r="M94" s="114">
        <v>3</v>
      </c>
      <c r="N94" s="1069" t="s">
        <v>57</v>
      </c>
      <c r="O94" s="109" t="s">
        <v>57</v>
      </c>
      <c r="P94" s="1067">
        <v>5</v>
      </c>
      <c r="Q94" s="109" t="s">
        <v>57</v>
      </c>
      <c r="R94" s="134">
        <v>1</v>
      </c>
    </row>
    <row r="95" spans="1:18" ht="12" customHeight="1">
      <c r="A95" s="537" t="s">
        <v>322</v>
      </c>
      <c r="B95" s="454">
        <v>165</v>
      </c>
      <c r="C95" s="107">
        <v>264</v>
      </c>
      <c r="D95" s="108">
        <v>260</v>
      </c>
      <c r="E95" s="108">
        <v>211</v>
      </c>
      <c r="F95" s="108">
        <v>212</v>
      </c>
      <c r="G95" s="108">
        <v>227</v>
      </c>
      <c r="H95" s="557">
        <v>257</v>
      </c>
      <c r="I95" s="114">
        <v>275</v>
      </c>
      <c r="J95" s="114">
        <v>464</v>
      </c>
      <c r="K95" s="114">
        <v>365</v>
      </c>
      <c r="L95" s="114">
        <v>346</v>
      </c>
      <c r="M95" s="114">
        <v>444</v>
      </c>
      <c r="N95" s="755">
        <v>495</v>
      </c>
      <c r="O95" s="731">
        <v>444</v>
      </c>
      <c r="P95" s="1067">
        <v>414</v>
      </c>
      <c r="Q95" s="731">
        <v>450</v>
      </c>
      <c r="R95" s="134">
        <v>484</v>
      </c>
    </row>
    <row r="96" spans="1:18" ht="12" customHeight="1">
      <c r="A96" s="537" t="s">
        <v>323</v>
      </c>
      <c r="B96" s="454">
        <v>12</v>
      </c>
      <c r="C96" s="107">
        <v>10</v>
      </c>
      <c r="D96" s="108">
        <v>7</v>
      </c>
      <c r="E96" s="108" t="s">
        <v>57</v>
      </c>
      <c r="F96" s="108">
        <v>24</v>
      </c>
      <c r="G96" s="108">
        <v>13</v>
      </c>
      <c r="H96" s="557">
        <v>25</v>
      </c>
      <c r="I96" s="114">
        <v>31</v>
      </c>
      <c r="J96" s="114">
        <v>58</v>
      </c>
      <c r="K96" s="109" t="s">
        <v>57</v>
      </c>
      <c r="L96" s="114">
        <v>17</v>
      </c>
      <c r="M96" s="114">
        <v>35</v>
      </c>
      <c r="N96" s="755">
        <v>19</v>
      </c>
      <c r="O96" s="731">
        <v>24</v>
      </c>
      <c r="P96" s="1067">
        <v>12</v>
      </c>
      <c r="Q96" s="109" t="s">
        <v>57</v>
      </c>
      <c r="R96" s="139" t="s">
        <v>57</v>
      </c>
    </row>
    <row r="97" spans="1:18" ht="12" customHeight="1">
      <c r="A97" s="537" t="s">
        <v>324</v>
      </c>
      <c r="B97" s="454">
        <v>240</v>
      </c>
      <c r="C97" s="107">
        <v>392</v>
      </c>
      <c r="D97" s="108">
        <v>319</v>
      </c>
      <c r="E97" s="108">
        <v>348</v>
      </c>
      <c r="F97" s="108">
        <v>341</v>
      </c>
      <c r="G97" s="108">
        <v>412</v>
      </c>
      <c r="H97" s="557">
        <v>462</v>
      </c>
      <c r="I97" s="114">
        <v>443</v>
      </c>
      <c r="J97" s="114">
        <v>470</v>
      </c>
      <c r="K97" s="114">
        <v>596</v>
      </c>
      <c r="L97" s="114">
        <v>574</v>
      </c>
      <c r="M97" s="114">
        <v>879</v>
      </c>
      <c r="N97" s="755">
        <v>1019</v>
      </c>
      <c r="O97" s="731">
        <v>1027</v>
      </c>
      <c r="P97" s="1068">
        <v>862</v>
      </c>
      <c r="Q97" s="731">
        <v>758</v>
      </c>
      <c r="R97" s="134">
        <v>785</v>
      </c>
    </row>
    <row r="98" spans="1:18" ht="12" customHeight="1">
      <c r="A98" s="537" t="s">
        <v>325</v>
      </c>
      <c r="B98" s="454">
        <v>1693</v>
      </c>
      <c r="C98" s="107">
        <v>2281</v>
      </c>
      <c r="D98" s="108">
        <v>1819</v>
      </c>
      <c r="E98" s="108">
        <v>1556</v>
      </c>
      <c r="F98" s="108">
        <v>1733</v>
      </c>
      <c r="G98" s="108">
        <v>1657</v>
      </c>
      <c r="H98" s="557">
        <v>1821</v>
      </c>
      <c r="I98" s="114">
        <v>1843</v>
      </c>
      <c r="J98" s="114">
        <v>730</v>
      </c>
      <c r="K98" s="114">
        <v>1994</v>
      </c>
      <c r="L98" s="114">
        <v>1928</v>
      </c>
      <c r="M98" s="114">
        <v>2309</v>
      </c>
      <c r="N98" s="755">
        <v>2363</v>
      </c>
      <c r="O98" s="731">
        <v>2320</v>
      </c>
      <c r="P98" s="1068">
        <v>1972</v>
      </c>
      <c r="Q98" s="731">
        <v>1601</v>
      </c>
      <c r="R98" s="134">
        <v>1732</v>
      </c>
    </row>
    <row r="99" spans="1:18" ht="12" customHeight="1">
      <c r="A99" s="370" t="s">
        <v>701</v>
      </c>
      <c r="B99" s="454" t="s">
        <v>57</v>
      </c>
      <c r="C99" s="107" t="s">
        <v>57</v>
      </c>
      <c r="D99" s="108">
        <v>1</v>
      </c>
      <c r="E99" s="108" t="s">
        <v>57</v>
      </c>
      <c r="F99" s="108">
        <v>1</v>
      </c>
      <c r="G99" s="108">
        <v>4</v>
      </c>
      <c r="H99" s="557">
        <v>1</v>
      </c>
      <c r="I99" s="108" t="s">
        <v>57</v>
      </c>
      <c r="J99" s="114">
        <v>2</v>
      </c>
      <c r="K99" s="114">
        <v>1</v>
      </c>
      <c r="L99" s="114">
        <v>3</v>
      </c>
      <c r="M99" s="109" t="s">
        <v>57</v>
      </c>
      <c r="N99" s="1069" t="s">
        <v>57</v>
      </c>
      <c r="O99" s="731">
        <v>3</v>
      </c>
      <c r="P99" s="1067">
        <v>1</v>
      </c>
      <c r="Q99" s="731">
        <v>1</v>
      </c>
      <c r="R99" s="134">
        <v>2</v>
      </c>
    </row>
    <row r="100" spans="1:18" ht="12" customHeight="1">
      <c r="A100" s="537" t="s">
        <v>326</v>
      </c>
      <c r="B100" s="454">
        <v>26</v>
      </c>
      <c r="C100" s="107">
        <v>41</v>
      </c>
      <c r="D100" s="108">
        <v>23</v>
      </c>
      <c r="E100" s="108">
        <v>24</v>
      </c>
      <c r="F100" s="108">
        <v>21</v>
      </c>
      <c r="G100" s="108">
        <v>28</v>
      </c>
      <c r="H100" s="557">
        <v>27</v>
      </c>
      <c r="I100" s="114">
        <v>19</v>
      </c>
      <c r="J100" s="114">
        <v>12</v>
      </c>
      <c r="K100" s="114">
        <v>24</v>
      </c>
      <c r="L100" s="114">
        <v>21</v>
      </c>
      <c r="M100" s="114">
        <v>17</v>
      </c>
      <c r="N100" s="755">
        <v>13</v>
      </c>
      <c r="O100" s="731">
        <v>13</v>
      </c>
      <c r="P100" s="1067">
        <v>7</v>
      </c>
      <c r="Q100" s="731">
        <v>27</v>
      </c>
      <c r="R100" s="134">
        <v>12</v>
      </c>
    </row>
    <row r="101" spans="1:18" ht="12" customHeight="1">
      <c r="A101" s="537" t="s">
        <v>327</v>
      </c>
      <c r="B101" s="454">
        <v>2216</v>
      </c>
      <c r="C101" s="107">
        <v>2941</v>
      </c>
      <c r="D101" s="108">
        <v>2453</v>
      </c>
      <c r="E101" s="108">
        <v>2344</v>
      </c>
      <c r="F101" s="108">
        <v>2272</v>
      </c>
      <c r="G101" s="108">
        <v>2198</v>
      </c>
      <c r="H101" s="557">
        <v>2568</v>
      </c>
      <c r="I101" s="114">
        <v>2770</v>
      </c>
      <c r="J101" s="114">
        <v>2433</v>
      </c>
      <c r="K101" s="114">
        <v>2982</v>
      </c>
      <c r="L101" s="114">
        <v>2763</v>
      </c>
      <c r="M101" s="114">
        <v>2929</v>
      </c>
      <c r="N101" s="755">
        <v>3203</v>
      </c>
      <c r="O101" s="731">
        <v>3372</v>
      </c>
      <c r="P101" s="1068">
        <v>3092</v>
      </c>
      <c r="Q101" s="731">
        <v>2806</v>
      </c>
      <c r="R101" s="134">
        <v>2753</v>
      </c>
    </row>
    <row r="102" spans="1:18" ht="12" customHeight="1">
      <c r="A102" s="537" t="s">
        <v>329</v>
      </c>
      <c r="B102" s="454">
        <v>3</v>
      </c>
      <c r="C102" s="107">
        <v>4</v>
      </c>
      <c r="D102" s="108">
        <v>13</v>
      </c>
      <c r="E102" s="108">
        <v>7</v>
      </c>
      <c r="F102" s="108">
        <v>16</v>
      </c>
      <c r="G102" s="108">
        <v>20</v>
      </c>
      <c r="H102" s="557">
        <v>14</v>
      </c>
      <c r="I102" s="114">
        <v>21</v>
      </c>
      <c r="J102" s="114">
        <v>20</v>
      </c>
      <c r="K102" s="114">
        <v>41</v>
      </c>
      <c r="L102" s="114">
        <v>25</v>
      </c>
      <c r="M102" s="114">
        <v>26</v>
      </c>
      <c r="N102" s="755">
        <v>16</v>
      </c>
      <c r="O102" s="731">
        <v>20</v>
      </c>
      <c r="P102" s="1067">
        <v>28</v>
      </c>
      <c r="Q102" s="731">
        <v>15</v>
      </c>
      <c r="R102" s="134">
        <v>26</v>
      </c>
    </row>
    <row r="103" spans="1:18" ht="12" customHeight="1">
      <c r="A103" s="537" t="s">
        <v>330</v>
      </c>
      <c r="B103" s="558" t="s">
        <v>57</v>
      </c>
      <c r="C103" s="107">
        <v>1</v>
      </c>
      <c r="D103" s="108">
        <v>1</v>
      </c>
      <c r="E103" s="108" t="s">
        <v>57</v>
      </c>
      <c r="F103" s="108">
        <v>1</v>
      </c>
      <c r="G103" s="108">
        <v>1</v>
      </c>
      <c r="H103" s="557">
        <v>3</v>
      </c>
      <c r="I103" s="114">
        <v>1</v>
      </c>
      <c r="J103" s="111" t="s">
        <v>57</v>
      </c>
      <c r="K103" s="114">
        <v>4</v>
      </c>
      <c r="L103" s="114">
        <v>8</v>
      </c>
      <c r="M103" s="114">
        <v>5</v>
      </c>
      <c r="N103" s="755">
        <v>14</v>
      </c>
      <c r="O103" s="731">
        <v>11</v>
      </c>
      <c r="P103" s="1067">
        <v>8</v>
      </c>
      <c r="Q103" s="731">
        <v>3</v>
      </c>
      <c r="R103" s="134">
        <v>11</v>
      </c>
    </row>
    <row r="104" spans="1:18" ht="12" customHeight="1">
      <c r="A104" s="537" t="s">
        <v>331</v>
      </c>
      <c r="B104" s="454">
        <v>2</v>
      </c>
      <c r="C104" s="107">
        <v>2</v>
      </c>
      <c r="D104" s="108">
        <v>4</v>
      </c>
      <c r="E104" s="108">
        <v>5</v>
      </c>
      <c r="F104" s="108">
        <v>3</v>
      </c>
      <c r="G104" s="108">
        <v>1</v>
      </c>
      <c r="H104" s="557">
        <v>4</v>
      </c>
      <c r="I104" s="114">
        <v>5</v>
      </c>
      <c r="J104" s="111" t="s">
        <v>57</v>
      </c>
      <c r="K104" s="114">
        <v>11</v>
      </c>
      <c r="L104" s="114">
        <v>7</v>
      </c>
      <c r="M104" s="114">
        <v>1</v>
      </c>
      <c r="N104" s="755">
        <v>3</v>
      </c>
      <c r="O104" s="731">
        <v>7</v>
      </c>
      <c r="P104" s="1067">
        <v>5</v>
      </c>
      <c r="Q104" s="731">
        <v>2</v>
      </c>
      <c r="R104" s="139">
        <v>2</v>
      </c>
    </row>
    <row r="105" spans="1:18" ht="12" customHeight="1">
      <c r="A105" s="370" t="s">
        <v>669</v>
      </c>
      <c r="B105" s="454">
        <v>4</v>
      </c>
      <c r="C105" s="107">
        <v>1</v>
      </c>
      <c r="D105" s="108">
        <v>7</v>
      </c>
      <c r="E105" s="108">
        <v>4</v>
      </c>
      <c r="F105" s="108">
        <v>2</v>
      </c>
      <c r="G105" s="108">
        <v>9</v>
      </c>
      <c r="H105" s="557">
        <v>7</v>
      </c>
      <c r="I105" s="108" t="s">
        <v>57</v>
      </c>
      <c r="J105" s="114">
        <v>6</v>
      </c>
      <c r="K105" s="109" t="s">
        <v>57</v>
      </c>
      <c r="L105" s="109" t="s">
        <v>57</v>
      </c>
      <c r="M105" s="114">
        <v>2</v>
      </c>
      <c r="N105" s="755">
        <v>2</v>
      </c>
      <c r="O105" s="731">
        <v>2</v>
      </c>
      <c r="P105" s="1067">
        <v>1</v>
      </c>
      <c r="Q105" s="731">
        <v>3</v>
      </c>
      <c r="R105" s="139" t="s">
        <v>57</v>
      </c>
    </row>
    <row r="106" spans="1:18" ht="12" customHeight="1">
      <c r="A106" s="370" t="s">
        <v>333</v>
      </c>
      <c r="B106" s="454">
        <v>496</v>
      </c>
      <c r="C106" s="107">
        <v>849</v>
      </c>
      <c r="D106" s="108">
        <v>760</v>
      </c>
      <c r="E106" s="108">
        <v>773</v>
      </c>
      <c r="F106" s="108">
        <v>904</v>
      </c>
      <c r="G106" s="108">
        <v>1043</v>
      </c>
      <c r="H106" s="557">
        <v>1153</v>
      </c>
      <c r="I106" s="114">
        <v>1272</v>
      </c>
      <c r="J106" s="114">
        <v>1997</v>
      </c>
      <c r="K106" s="114">
        <v>1724</v>
      </c>
      <c r="L106" s="114">
        <v>2316</v>
      </c>
      <c r="M106" s="114">
        <v>2289</v>
      </c>
      <c r="N106" s="755">
        <v>2629</v>
      </c>
      <c r="O106" s="731">
        <v>3072</v>
      </c>
      <c r="P106" s="1068">
        <v>3068</v>
      </c>
      <c r="Q106" s="731">
        <v>3282</v>
      </c>
      <c r="R106" s="134">
        <v>3120</v>
      </c>
    </row>
    <row r="107" spans="1:18" ht="12" customHeight="1">
      <c r="A107" s="537" t="s">
        <v>335</v>
      </c>
      <c r="B107" s="558">
        <v>1</v>
      </c>
      <c r="C107" s="107">
        <v>3</v>
      </c>
      <c r="D107" s="108">
        <v>6</v>
      </c>
      <c r="E107" s="108">
        <v>6</v>
      </c>
      <c r="F107" s="108">
        <v>3</v>
      </c>
      <c r="G107" s="108">
        <v>7</v>
      </c>
      <c r="H107" s="557">
        <v>8</v>
      </c>
      <c r="I107" s="114">
        <v>12</v>
      </c>
      <c r="J107" s="114">
        <v>5</v>
      </c>
      <c r="K107" s="114">
        <v>12</v>
      </c>
      <c r="L107" s="114">
        <v>6</v>
      </c>
      <c r="M107" s="114">
        <v>11</v>
      </c>
      <c r="N107" s="755">
        <v>11</v>
      </c>
      <c r="O107" s="731">
        <v>17</v>
      </c>
      <c r="P107" s="1067">
        <v>23</v>
      </c>
      <c r="Q107" s="731">
        <v>17</v>
      </c>
      <c r="R107" s="134">
        <v>12</v>
      </c>
    </row>
    <row r="108" spans="1:18" ht="12" customHeight="1">
      <c r="A108" s="537" t="s">
        <v>336</v>
      </c>
      <c r="B108" s="454" t="s">
        <v>57</v>
      </c>
      <c r="C108" s="107" t="s">
        <v>57</v>
      </c>
      <c r="D108" s="107" t="s">
        <v>57</v>
      </c>
      <c r="E108" s="107">
        <v>1</v>
      </c>
      <c r="F108" s="107" t="s">
        <v>57</v>
      </c>
      <c r="G108" s="108">
        <v>1</v>
      </c>
      <c r="H108" s="533">
        <v>2</v>
      </c>
      <c r="I108" s="110" t="s">
        <v>57</v>
      </c>
      <c r="J108" s="111" t="s">
        <v>57</v>
      </c>
      <c r="K108" s="114">
        <v>2</v>
      </c>
      <c r="L108" s="109" t="s">
        <v>57</v>
      </c>
      <c r="M108" s="114">
        <v>1</v>
      </c>
      <c r="N108" s="1069" t="s">
        <v>57</v>
      </c>
      <c r="O108" s="731">
        <v>1</v>
      </c>
      <c r="P108" s="1067">
        <v>1</v>
      </c>
      <c r="Q108" s="109" t="s">
        <v>57</v>
      </c>
      <c r="R108" s="134">
        <v>2</v>
      </c>
    </row>
    <row r="109" spans="1:18" ht="12" customHeight="1">
      <c r="A109" s="537" t="s">
        <v>702</v>
      </c>
      <c r="B109" s="454" t="s">
        <v>57</v>
      </c>
      <c r="C109" s="107" t="s">
        <v>57</v>
      </c>
      <c r="D109" s="108" t="s">
        <v>57</v>
      </c>
      <c r="E109" s="108" t="s">
        <v>57</v>
      </c>
      <c r="F109" s="108">
        <v>1</v>
      </c>
      <c r="G109" s="108" t="s">
        <v>57</v>
      </c>
      <c r="H109" s="110" t="s">
        <v>57</v>
      </c>
      <c r="I109" s="110" t="s">
        <v>57</v>
      </c>
      <c r="J109" s="114">
        <v>1</v>
      </c>
      <c r="K109" s="109" t="s">
        <v>57</v>
      </c>
      <c r="L109" s="109" t="s">
        <v>57</v>
      </c>
      <c r="M109" s="109" t="s">
        <v>57</v>
      </c>
      <c r="N109" s="1069" t="s">
        <v>57</v>
      </c>
      <c r="O109" s="109" t="s">
        <v>57</v>
      </c>
      <c r="P109" s="1067">
        <v>1</v>
      </c>
      <c r="Q109" s="109" t="s">
        <v>57</v>
      </c>
      <c r="R109" s="139" t="s">
        <v>57</v>
      </c>
    </row>
    <row r="110" spans="1:18" ht="12" customHeight="1">
      <c r="A110" s="537" t="s">
        <v>338</v>
      </c>
      <c r="B110" s="454">
        <v>10</v>
      </c>
      <c r="C110" s="107">
        <v>17</v>
      </c>
      <c r="D110" s="108">
        <v>6</v>
      </c>
      <c r="E110" s="108">
        <v>8</v>
      </c>
      <c r="F110" s="108">
        <v>14</v>
      </c>
      <c r="G110" s="108">
        <v>10</v>
      </c>
      <c r="H110" s="557">
        <v>18</v>
      </c>
      <c r="I110" s="114">
        <v>20</v>
      </c>
      <c r="J110" s="114">
        <v>8</v>
      </c>
      <c r="K110" s="114">
        <v>20</v>
      </c>
      <c r="L110" s="114">
        <v>26</v>
      </c>
      <c r="M110" s="114">
        <v>44</v>
      </c>
      <c r="N110" s="755">
        <v>50</v>
      </c>
      <c r="O110" s="731">
        <v>48</v>
      </c>
      <c r="P110" s="1067">
        <v>49</v>
      </c>
      <c r="Q110" s="731">
        <v>27</v>
      </c>
      <c r="R110" s="134">
        <v>38</v>
      </c>
    </row>
    <row r="111" spans="1:18" ht="12" customHeight="1">
      <c r="A111" s="537" t="s">
        <v>339</v>
      </c>
      <c r="B111" s="454">
        <v>7</v>
      </c>
      <c r="C111" s="107">
        <v>7</v>
      </c>
      <c r="D111" s="108">
        <v>6</v>
      </c>
      <c r="E111" s="108">
        <v>12</v>
      </c>
      <c r="F111" s="108">
        <v>15</v>
      </c>
      <c r="G111" s="108">
        <v>15</v>
      </c>
      <c r="H111" s="557">
        <v>16</v>
      </c>
      <c r="I111" s="114">
        <v>17</v>
      </c>
      <c r="J111" s="114">
        <v>33</v>
      </c>
      <c r="K111" s="114">
        <v>40</v>
      </c>
      <c r="L111" s="114">
        <v>29</v>
      </c>
      <c r="M111" s="114">
        <v>27</v>
      </c>
      <c r="N111" s="755">
        <v>28</v>
      </c>
      <c r="O111" s="731">
        <v>24</v>
      </c>
      <c r="P111" s="1067">
        <v>12</v>
      </c>
      <c r="Q111" s="731">
        <v>2</v>
      </c>
      <c r="R111" s="134">
        <v>15</v>
      </c>
    </row>
    <row r="112" spans="1:18" ht="12" customHeight="1">
      <c r="A112" s="537" t="s">
        <v>671</v>
      </c>
      <c r="B112" s="454">
        <v>4</v>
      </c>
      <c r="C112" s="107">
        <v>8</v>
      </c>
      <c r="D112" s="108">
        <v>22</v>
      </c>
      <c r="E112" s="108">
        <v>12</v>
      </c>
      <c r="F112" s="108">
        <v>8</v>
      </c>
      <c r="G112" s="108">
        <v>6</v>
      </c>
      <c r="H112" s="557">
        <v>4</v>
      </c>
      <c r="I112" s="110" t="s">
        <v>57</v>
      </c>
      <c r="J112" s="114">
        <v>1</v>
      </c>
      <c r="K112" s="114">
        <v>4</v>
      </c>
      <c r="L112" s="114">
        <v>1</v>
      </c>
      <c r="M112" s="109" t="s">
        <v>57</v>
      </c>
      <c r="N112" s="1069" t="s">
        <v>57</v>
      </c>
      <c r="O112" s="731">
        <v>1</v>
      </c>
      <c r="P112" s="109" t="s">
        <v>57</v>
      </c>
      <c r="Q112" s="109" t="s">
        <v>57</v>
      </c>
      <c r="R112" s="134">
        <v>9</v>
      </c>
    </row>
    <row r="113" spans="1:18" ht="12" customHeight="1">
      <c r="A113" s="537" t="s">
        <v>343</v>
      </c>
      <c r="B113" s="454">
        <v>49</v>
      </c>
      <c r="C113" s="107">
        <v>85</v>
      </c>
      <c r="D113" s="108">
        <v>75</v>
      </c>
      <c r="E113" s="108">
        <v>48</v>
      </c>
      <c r="F113" s="108">
        <v>37</v>
      </c>
      <c r="G113" s="108">
        <v>45</v>
      </c>
      <c r="H113" s="557">
        <v>56</v>
      </c>
      <c r="I113" s="114">
        <v>60</v>
      </c>
      <c r="J113" s="114">
        <v>23</v>
      </c>
      <c r="K113" s="114">
        <v>68</v>
      </c>
      <c r="L113" s="114">
        <v>35</v>
      </c>
      <c r="M113" s="114">
        <v>41</v>
      </c>
      <c r="N113" s="755">
        <v>46</v>
      </c>
      <c r="O113" s="731">
        <v>52</v>
      </c>
      <c r="P113" s="1067">
        <v>46</v>
      </c>
      <c r="Q113" s="731">
        <v>43</v>
      </c>
      <c r="R113" s="134">
        <v>33</v>
      </c>
    </row>
    <row r="114" spans="1:18" ht="12" customHeight="1">
      <c r="A114" s="537" t="s">
        <v>344</v>
      </c>
      <c r="B114" s="558">
        <v>7</v>
      </c>
      <c r="C114" s="107">
        <v>7</v>
      </c>
      <c r="D114" s="108">
        <v>8</v>
      </c>
      <c r="E114" s="108">
        <v>7</v>
      </c>
      <c r="F114" s="108">
        <v>11</v>
      </c>
      <c r="G114" s="108">
        <v>16</v>
      </c>
      <c r="H114" s="557">
        <v>15</v>
      </c>
      <c r="I114" s="114">
        <v>25</v>
      </c>
      <c r="J114" s="114">
        <v>2</v>
      </c>
      <c r="K114" s="114">
        <v>28</v>
      </c>
      <c r="L114" s="114">
        <v>38</v>
      </c>
      <c r="M114" s="114">
        <v>46</v>
      </c>
      <c r="N114" s="755">
        <v>66</v>
      </c>
      <c r="O114" s="731">
        <v>79</v>
      </c>
      <c r="P114" s="1067">
        <v>58</v>
      </c>
      <c r="Q114" s="731">
        <v>86</v>
      </c>
      <c r="R114" s="134">
        <v>77</v>
      </c>
    </row>
    <row r="115" spans="1:18" ht="12" customHeight="1">
      <c r="A115" s="537" t="s">
        <v>345</v>
      </c>
      <c r="B115" s="454">
        <v>131</v>
      </c>
      <c r="C115" s="107">
        <v>168</v>
      </c>
      <c r="D115" s="108">
        <v>184</v>
      </c>
      <c r="E115" s="108">
        <v>177</v>
      </c>
      <c r="F115" s="108">
        <v>246</v>
      </c>
      <c r="G115" s="108">
        <v>270</v>
      </c>
      <c r="H115" s="557">
        <v>271</v>
      </c>
      <c r="I115" s="114">
        <v>312</v>
      </c>
      <c r="J115" s="114">
        <v>343</v>
      </c>
      <c r="K115" s="114">
        <v>375</v>
      </c>
      <c r="L115" s="114">
        <v>388</v>
      </c>
      <c r="M115" s="114">
        <v>369</v>
      </c>
      <c r="N115" s="755">
        <v>340</v>
      </c>
      <c r="O115" s="731">
        <v>275</v>
      </c>
      <c r="P115" s="1067">
        <v>210</v>
      </c>
      <c r="Q115" s="731">
        <v>160</v>
      </c>
      <c r="R115" s="134">
        <v>201</v>
      </c>
    </row>
    <row r="116" spans="1:18" ht="12" customHeight="1">
      <c r="A116" s="537" t="s">
        <v>703</v>
      </c>
      <c r="C116" s="107"/>
      <c r="D116" s="108"/>
      <c r="E116" s="108" t="s">
        <v>57</v>
      </c>
      <c r="F116" s="108" t="s">
        <v>57</v>
      </c>
      <c r="G116" s="108" t="s">
        <v>57</v>
      </c>
      <c r="H116" s="108" t="s">
        <v>57</v>
      </c>
      <c r="I116" s="108" t="s">
        <v>57</v>
      </c>
      <c r="J116" s="111" t="s">
        <v>57</v>
      </c>
      <c r="K116" s="109" t="s">
        <v>57</v>
      </c>
      <c r="L116" s="114">
        <v>14</v>
      </c>
      <c r="M116" s="114">
        <v>31</v>
      </c>
      <c r="N116" s="755">
        <v>10</v>
      </c>
      <c r="O116" s="731">
        <v>11</v>
      </c>
      <c r="P116" s="1067">
        <v>11</v>
      </c>
      <c r="Q116" s="109" t="s">
        <v>57</v>
      </c>
      <c r="R116" s="139" t="s">
        <v>57</v>
      </c>
    </row>
    <row r="117" spans="1:18" ht="12" customHeight="1">
      <c r="A117" s="537" t="s">
        <v>346</v>
      </c>
      <c r="B117" s="558"/>
      <c r="C117" s="107"/>
      <c r="D117" s="108" t="s">
        <v>57</v>
      </c>
      <c r="E117" s="108" t="s">
        <v>57</v>
      </c>
      <c r="F117" s="108" t="s">
        <v>57</v>
      </c>
      <c r="G117" s="108" t="s">
        <v>57</v>
      </c>
      <c r="H117" s="557">
        <v>1</v>
      </c>
      <c r="I117" s="110" t="s">
        <v>57</v>
      </c>
      <c r="J117" s="111" t="s">
        <v>57</v>
      </c>
      <c r="K117" s="109" t="s">
        <v>57</v>
      </c>
      <c r="L117" s="109" t="s">
        <v>57</v>
      </c>
      <c r="M117" s="109" t="s">
        <v>57</v>
      </c>
      <c r="N117" s="1069" t="s">
        <v>57</v>
      </c>
      <c r="O117" s="731">
        <v>2</v>
      </c>
      <c r="P117" s="109" t="s">
        <v>57</v>
      </c>
      <c r="Q117" s="109" t="s">
        <v>57</v>
      </c>
      <c r="R117" s="134">
        <v>1</v>
      </c>
    </row>
    <row r="118" spans="1:18" ht="12" customHeight="1">
      <c r="A118" s="537" t="s">
        <v>672</v>
      </c>
      <c r="B118" s="454" t="s">
        <v>57</v>
      </c>
      <c r="C118" s="107" t="s">
        <v>57</v>
      </c>
      <c r="D118" s="108" t="s">
        <v>57</v>
      </c>
      <c r="E118" s="108" t="s">
        <v>57</v>
      </c>
      <c r="F118" s="108">
        <v>1</v>
      </c>
      <c r="G118" s="108" t="s">
        <v>57</v>
      </c>
      <c r="H118" s="110" t="s">
        <v>57</v>
      </c>
      <c r="I118" s="110" t="s">
        <v>57</v>
      </c>
      <c r="J118" s="111" t="s">
        <v>57</v>
      </c>
      <c r="K118" s="109" t="s">
        <v>57</v>
      </c>
      <c r="L118" s="109" t="s">
        <v>57</v>
      </c>
      <c r="M118" s="109" t="s">
        <v>57</v>
      </c>
      <c r="N118" s="1069" t="s">
        <v>57</v>
      </c>
      <c r="O118" s="109" t="s">
        <v>57</v>
      </c>
      <c r="P118" s="109" t="s">
        <v>57</v>
      </c>
      <c r="Q118" s="109" t="s">
        <v>57</v>
      </c>
      <c r="R118" s="139" t="s">
        <v>57</v>
      </c>
    </row>
    <row r="119" spans="1:18" ht="12" customHeight="1">
      <c r="A119" s="537" t="s">
        <v>348</v>
      </c>
      <c r="B119" s="454">
        <v>52</v>
      </c>
      <c r="C119" s="107">
        <v>58</v>
      </c>
      <c r="D119" s="108">
        <v>57</v>
      </c>
      <c r="E119" s="108">
        <v>63</v>
      </c>
      <c r="F119" s="108">
        <v>78</v>
      </c>
      <c r="G119" s="108">
        <v>76</v>
      </c>
      <c r="H119" s="557">
        <v>45</v>
      </c>
      <c r="I119" s="114">
        <v>60</v>
      </c>
      <c r="J119" s="114">
        <v>53</v>
      </c>
      <c r="K119" s="114">
        <v>54</v>
      </c>
      <c r="L119" s="114">
        <v>61</v>
      </c>
      <c r="M119" s="114">
        <v>100</v>
      </c>
      <c r="N119" s="755">
        <v>88</v>
      </c>
      <c r="O119" s="731">
        <v>100</v>
      </c>
      <c r="P119" s="1067">
        <v>76</v>
      </c>
      <c r="Q119" s="731">
        <v>121</v>
      </c>
      <c r="R119" s="134">
        <v>102</v>
      </c>
    </row>
    <row r="120" spans="1:18" ht="12" customHeight="1">
      <c r="A120" s="537" t="s">
        <v>457</v>
      </c>
      <c r="B120" s="454">
        <v>1</v>
      </c>
      <c r="C120" s="107" t="s">
        <v>57</v>
      </c>
      <c r="D120" s="108" t="s">
        <v>57</v>
      </c>
      <c r="E120" s="108">
        <v>1</v>
      </c>
      <c r="F120" s="108" t="s">
        <v>57</v>
      </c>
      <c r="G120" s="108" t="s">
        <v>57</v>
      </c>
      <c r="H120" s="110" t="s">
        <v>57</v>
      </c>
      <c r="I120" s="110" t="s">
        <v>57</v>
      </c>
      <c r="J120" s="111" t="s">
        <v>57</v>
      </c>
      <c r="K120" s="109" t="s">
        <v>57</v>
      </c>
      <c r="L120" s="109" t="s">
        <v>57</v>
      </c>
      <c r="M120" s="114">
        <v>102</v>
      </c>
      <c r="N120" s="1069" t="s">
        <v>57</v>
      </c>
      <c r="O120" s="109" t="s">
        <v>57</v>
      </c>
      <c r="P120" s="109" t="s">
        <v>57</v>
      </c>
      <c r="Q120" s="109" t="s">
        <v>57</v>
      </c>
      <c r="R120" s="139" t="s">
        <v>57</v>
      </c>
    </row>
    <row r="121" spans="1:18" ht="12" customHeight="1">
      <c r="A121" s="537" t="s">
        <v>350</v>
      </c>
      <c r="B121" s="454">
        <v>3</v>
      </c>
      <c r="C121" s="107">
        <v>12</v>
      </c>
      <c r="D121" s="108">
        <v>5</v>
      </c>
      <c r="E121" s="108">
        <v>11</v>
      </c>
      <c r="F121" s="108">
        <v>20</v>
      </c>
      <c r="G121" s="108">
        <v>24</v>
      </c>
      <c r="H121" s="557">
        <v>28</v>
      </c>
      <c r="I121" s="114">
        <v>55</v>
      </c>
      <c r="J121" s="114">
        <v>368</v>
      </c>
      <c r="K121" s="114">
        <v>122</v>
      </c>
      <c r="L121" s="114">
        <v>107</v>
      </c>
      <c r="M121" s="109" t="s">
        <v>57</v>
      </c>
      <c r="N121" s="755">
        <v>114</v>
      </c>
      <c r="O121" s="731">
        <v>141</v>
      </c>
      <c r="P121" s="1067">
        <v>152</v>
      </c>
      <c r="Q121" s="731">
        <v>143</v>
      </c>
      <c r="R121" s="134">
        <v>172</v>
      </c>
    </row>
    <row r="122" spans="1:18" ht="12" customHeight="1">
      <c r="A122" s="537" t="s">
        <v>351</v>
      </c>
      <c r="B122" s="454" t="s">
        <v>57</v>
      </c>
      <c r="C122" s="107" t="s">
        <v>57</v>
      </c>
      <c r="D122" s="108" t="s">
        <v>57</v>
      </c>
      <c r="E122" s="108" t="s">
        <v>57</v>
      </c>
      <c r="F122" s="108">
        <v>1</v>
      </c>
      <c r="G122" s="108" t="s">
        <v>57</v>
      </c>
      <c r="H122" s="557">
        <v>2</v>
      </c>
      <c r="I122" s="108" t="s">
        <v>57</v>
      </c>
      <c r="J122" s="114">
        <v>1</v>
      </c>
      <c r="K122" s="109" t="s">
        <v>57</v>
      </c>
      <c r="L122" s="109" t="s">
        <v>57</v>
      </c>
      <c r="M122" s="109" t="s">
        <v>57</v>
      </c>
      <c r="N122" s="1069" t="s">
        <v>57</v>
      </c>
      <c r="O122" s="109" t="s">
        <v>57</v>
      </c>
      <c r="P122" s="109" t="s">
        <v>57</v>
      </c>
      <c r="Q122" s="109" t="s">
        <v>57</v>
      </c>
      <c r="R122" s="139" t="s">
        <v>57</v>
      </c>
    </row>
    <row r="123" spans="1:18" ht="12" customHeight="1">
      <c r="A123" s="537" t="s">
        <v>704</v>
      </c>
      <c r="B123" s="454">
        <v>2</v>
      </c>
      <c r="C123" s="107">
        <v>3</v>
      </c>
      <c r="D123" s="108">
        <v>3</v>
      </c>
      <c r="E123" s="108">
        <v>6</v>
      </c>
      <c r="F123" s="108">
        <v>3</v>
      </c>
      <c r="G123" s="108">
        <v>5</v>
      </c>
      <c r="H123" s="557">
        <v>3</v>
      </c>
      <c r="I123" s="114">
        <v>10</v>
      </c>
      <c r="J123" s="114">
        <v>2</v>
      </c>
      <c r="K123" s="114">
        <v>12</v>
      </c>
      <c r="L123" s="114">
        <v>6</v>
      </c>
      <c r="M123" s="114">
        <v>12</v>
      </c>
      <c r="N123" s="755">
        <v>7</v>
      </c>
      <c r="O123" s="731">
        <v>17</v>
      </c>
      <c r="P123" s="1067">
        <v>7</v>
      </c>
      <c r="Q123" s="731">
        <v>2</v>
      </c>
      <c r="R123" s="134">
        <v>8</v>
      </c>
    </row>
    <row r="124" spans="1:18" ht="12" customHeight="1">
      <c r="A124" s="537" t="s">
        <v>352</v>
      </c>
      <c r="B124" s="454">
        <v>13</v>
      </c>
      <c r="C124" s="107">
        <v>33</v>
      </c>
      <c r="D124" s="108">
        <v>25</v>
      </c>
      <c r="E124" s="108">
        <v>13</v>
      </c>
      <c r="F124" s="108">
        <v>15</v>
      </c>
      <c r="G124" s="108">
        <v>28</v>
      </c>
      <c r="H124" s="557">
        <v>15</v>
      </c>
      <c r="I124" s="114">
        <v>31</v>
      </c>
      <c r="J124" s="114">
        <v>26</v>
      </c>
      <c r="K124" s="114">
        <v>20</v>
      </c>
      <c r="L124" s="114">
        <v>20</v>
      </c>
      <c r="M124" s="114">
        <v>19</v>
      </c>
      <c r="N124" s="755">
        <v>12</v>
      </c>
      <c r="O124" s="731">
        <v>26</v>
      </c>
      <c r="P124" s="1067">
        <v>18</v>
      </c>
      <c r="Q124" s="731">
        <v>18</v>
      </c>
      <c r="R124" s="134">
        <v>20</v>
      </c>
    </row>
    <row r="125" spans="1:18" ht="12" customHeight="1">
      <c r="A125" s="537" t="s">
        <v>353</v>
      </c>
      <c r="B125" s="454">
        <v>589</v>
      </c>
      <c r="C125" s="107">
        <v>952</v>
      </c>
      <c r="D125" s="108">
        <v>830</v>
      </c>
      <c r="E125" s="108">
        <v>736</v>
      </c>
      <c r="F125" s="108">
        <v>954</v>
      </c>
      <c r="G125" s="108">
        <v>897</v>
      </c>
      <c r="H125" s="557">
        <v>1040</v>
      </c>
      <c r="I125" s="114">
        <v>921</v>
      </c>
      <c r="J125" s="114">
        <v>1123</v>
      </c>
      <c r="K125" s="114">
        <v>1005</v>
      </c>
      <c r="L125" s="114">
        <v>982</v>
      </c>
      <c r="M125" s="114">
        <v>1020</v>
      </c>
      <c r="N125" s="755">
        <v>1106</v>
      </c>
      <c r="O125" s="731">
        <v>1051</v>
      </c>
      <c r="P125" s="1068">
        <v>938</v>
      </c>
      <c r="Q125" s="731">
        <v>987</v>
      </c>
      <c r="R125" s="134">
        <v>1075</v>
      </c>
    </row>
    <row r="126" spans="1:18" ht="12" customHeight="1">
      <c r="A126" s="537" t="s">
        <v>676</v>
      </c>
      <c r="B126" s="558">
        <v>1</v>
      </c>
      <c r="C126" s="107">
        <v>4</v>
      </c>
      <c r="D126" s="108">
        <v>1</v>
      </c>
      <c r="E126" s="108">
        <v>3</v>
      </c>
      <c r="F126" s="108">
        <v>2</v>
      </c>
      <c r="G126" s="108" t="s">
        <v>57</v>
      </c>
      <c r="H126" s="110" t="s">
        <v>57</v>
      </c>
      <c r="I126" s="110" t="s">
        <v>57</v>
      </c>
      <c r="J126" s="111" t="s">
        <v>57</v>
      </c>
      <c r="K126" s="109" t="s">
        <v>57</v>
      </c>
      <c r="L126" s="109" t="s">
        <v>57</v>
      </c>
      <c r="M126" s="109" t="s">
        <v>57</v>
      </c>
      <c r="N126" s="1069" t="s">
        <v>57</v>
      </c>
      <c r="O126" s="109" t="s">
        <v>57</v>
      </c>
      <c r="P126" s="109" t="s">
        <v>57</v>
      </c>
      <c r="Q126" s="731">
        <v>1</v>
      </c>
      <c r="R126" s="139" t="s">
        <v>57</v>
      </c>
    </row>
    <row r="127" spans="1:18" ht="12" customHeight="1">
      <c r="A127" s="537" t="s">
        <v>355</v>
      </c>
      <c r="B127" s="454">
        <v>4</v>
      </c>
      <c r="C127" s="107">
        <v>8</v>
      </c>
      <c r="D127" s="108">
        <v>3</v>
      </c>
      <c r="E127" s="108">
        <v>2</v>
      </c>
      <c r="F127" s="108">
        <v>4</v>
      </c>
      <c r="G127" s="108">
        <v>1</v>
      </c>
      <c r="H127" s="557">
        <v>6</v>
      </c>
      <c r="I127" s="114">
        <v>3</v>
      </c>
      <c r="J127" s="114">
        <v>3</v>
      </c>
      <c r="K127" s="114">
        <v>7</v>
      </c>
      <c r="L127" s="114">
        <v>7</v>
      </c>
      <c r="M127" s="114">
        <v>9</v>
      </c>
      <c r="N127" s="755">
        <v>15</v>
      </c>
      <c r="O127" s="731">
        <v>12</v>
      </c>
      <c r="P127" s="1067">
        <v>15</v>
      </c>
      <c r="Q127" s="731">
        <v>14</v>
      </c>
      <c r="R127" s="134">
        <v>12</v>
      </c>
    </row>
    <row r="128" spans="1:18" ht="12" customHeight="1">
      <c r="A128" s="537" t="s">
        <v>356</v>
      </c>
      <c r="B128" s="454">
        <v>25</v>
      </c>
      <c r="C128" s="107">
        <v>32</v>
      </c>
      <c r="D128" s="108">
        <v>24</v>
      </c>
      <c r="E128" s="108">
        <v>19</v>
      </c>
      <c r="F128" s="108">
        <v>25</v>
      </c>
      <c r="G128" s="108">
        <v>19</v>
      </c>
      <c r="H128" s="557">
        <v>29</v>
      </c>
      <c r="I128" s="114">
        <v>37</v>
      </c>
      <c r="J128" s="114">
        <v>14</v>
      </c>
      <c r="K128" s="114">
        <v>55</v>
      </c>
      <c r="L128" s="114">
        <v>33</v>
      </c>
      <c r="M128" s="114">
        <v>38</v>
      </c>
      <c r="N128" s="755">
        <v>36</v>
      </c>
      <c r="O128" s="731">
        <v>39</v>
      </c>
      <c r="P128" s="1067">
        <v>40</v>
      </c>
      <c r="Q128" s="731">
        <v>39</v>
      </c>
      <c r="R128" s="134">
        <v>46</v>
      </c>
    </row>
    <row r="129" spans="1:18" ht="12" customHeight="1">
      <c r="A129" s="537" t="s">
        <v>460</v>
      </c>
      <c r="B129" s="558" t="s">
        <v>57</v>
      </c>
      <c r="C129" s="107">
        <v>1</v>
      </c>
      <c r="D129" s="108">
        <v>1</v>
      </c>
      <c r="E129" s="108" t="s">
        <v>57</v>
      </c>
      <c r="F129" s="108">
        <v>3</v>
      </c>
      <c r="G129" s="108">
        <v>1</v>
      </c>
      <c r="H129" s="557">
        <v>1</v>
      </c>
      <c r="I129" s="110" t="s">
        <v>57</v>
      </c>
      <c r="J129" s="114">
        <v>1</v>
      </c>
      <c r="K129" s="109" t="s">
        <v>57</v>
      </c>
      <c r="L129" s="114">
        <v>1</v>
      </c>
      <c r="M129" s="114">
        <v>2</v>
      </c>
      <c r="N129" s="755">
        <v>5</v>
      </c>
      <c r="O129" s="731">
        <v>2</v>
      </c>
      <c r="P129" s="1067">
        <v>2</v>
      </c>
      <c r="Q129" s="109" t="s">
        <v>57</v>
      </c>
      <c r="R129" s="139" t="s">
        <v>57</v>
      </c>
    </row>
    <row r="130" spans="1:18" ht="12" customHeight="1">
      <c r="A130" s="537" t="s">
        <v>358</v>
      </c>
      <c r="B130" s="454" t="s">
        <v>57</v>
      </c>
      <c r="C130" s="107" t="s">
        <v>57</v>
      </c>
      <c r="D130" s="107" t="s">
        <v>57</v>
      </c>
      <c r="E130" s="107">
        <v>1</v>
      </c>
      <c r="F130" s="107" t="s">
        <v>57</v>
      </c>
      <c r="G130" s="108">
        <v>1</v>
      </c>
      <c r="H130" s="533">
        <v>2</v>
      </c>
      <c r="I130" s="114">
        <v>16</v>
      </c>
      <c r="J130" s="114">
        <v>43</v>
      </c>
      <c r="K130" s="114">
        <v>19</v>
      </c>
      <c r="L130" s="114">
        <v>1</v>
      </c>
      <c r="M130" s="114">
        <v>21</v>
      </c>
      <c r="N130" s="755">
        <v>23</v>
      </c>
      <c r="O130" s="731">
        <v>2</v>
      </c>
      <c r="P130" s="109" t="s">
        <v>57</v>
      </c>
      <c r="Q130" s="109" t="s">
        <v>57</v>
      </c>
      <c r="R130" s="134">
        <v>1</v>
      </c>
    </row>
    <row r="131" spans="1:18" ht="12" customHeight="1">
      <c r="A131" s="537" t="s">
        <v>677</v>
      </c>
      <c r="C131" s="107"/>
      <c r="D131" s="107"/>
      <c r="E131" s="108" t="s">
        <v>57</v>
      </c>
      <c r="F131" s="107" t="s">
        <v>57</v>
      </c>
      <c r="G131" s="108">
        <v>1</v>
      </c>
      <c r="H131" s="110" t="s">
        <v>57</v>
      </c>
      <c r="I131" s="110" t="s">
        <v>57</v>
      </c>
      <c r="J131" s="111" t="s">
        <v>57</v>
      </c>
      <c r="K131" s="109" t="s">
        <v>57</v>
      </c>
      <c r="L131" s="109" t="s">
        <v>57</v>
      </c>
      <c r="M131" s="109" t="s">
        <v>57</v>
      </c>
      <c r="N131" s="755">
        <v>1</v>
      </c>
      <c r="O131" s="109" t="s">
        <v>57</v>
      </c>
      <c r="P131" s="109" t="s">
        <v>57</v>
      </c>
      <c r="Q131" s="731">
        <v>1</v>
      </c>
      <c r="R131" s="139" t="s">
        <v>57</v>
      </c>
    </row>
    <row r="132" spans="1:18" ht="12" customHeight="1">
      <c r="A132" s="537" t="s">
        <v>359</v>
      </c>
      <c r="B132" s="454">
        <v>1</v>
      </c>
      <c r="C132" s="107">
        <v>3</v>
      </c>
      <c r="D132" s="108">
        <v>7</v>
      </c>
      <c r="E132" s="108">
        <v>8</v>
      </c>
      <c r="F132" s="108">
        <v>9</v>
      </c>
      <c r="G132" s="108">
        <v>8</v>
      </c>
      <c r="H132" s="557">
        <v>10</v>
      </c>
      <c r="I132" s="114">
        <v>4</v>
      </c>
      <c r="J132" s="114">
        <v>3</v>
      </c>
      <c r="K132" s="114">
        <v>12</v>
      </c>
      <c r="L132" s="114">
        <v>13</v>
      </c>
      <c r="M132" s="114">
        <v>44</v>
      </c>
      <c r="N132" s="755">
        <v>25</v>
      </c>
      <c r="O132" s="731">
        <v>25</v>
      </c>
      <c r="P132" s="1067">
        <v>15</v>
      </c>
      <c r="Q132" s="731">
        <v>20</v>
      </c>
      <c r="R132" s="134">
        <v>28</v>
      </c>
    </row>
    <row r="133" spans="1:18" ht="12" customHeight="1">
      <c r="A133" s="537" t="s">
        <v>360</v>
      </c>
      <c r="B133" s="454">
        <v>1</v>
      </c>
      <c r="C133" s="107">
        <v>2</v>
      </c>
      <c r="D133" s="108" t="s">
        <v>57</v>
      </c>
      <c r="E133" s="108" t="s">
        <v>57</v>
      </c>
      <c r="F133" s="108" t="s">
        <v>57</v>
      </c>
      <c r="G133" s="108" t="s">
        <v>57</v>
      </c>
      <c r="H133" s="110" t="s">
        <v>57</v>
      </c>
      <c r="I133" s="110" t="s">
        <v>57</v>
      </c>
      <c r="J133" s="111" t="s">
        <v>57</v>
      </c>
      <c r="K133" s="109" t="s">
        <v>57</v>
      </c>
      <c r="L133" s="109" t="s">
        <v>57</v>
      </c>
      <c r="M133" s="114">
        <v>1</v>
      </c>
      <c r="N133" s="1069" t="s">
        <v>57</v>
      </c>
      <c r="O133" s="109" t="s">
        <v>57</v>
      </c>
      <c r="P133" s="1067">
        <v>1</v>
      </c>
      <c r="Q133" s="109" t="s">
        <v>57</v>
      </c>
      <c r="R133" s="139" t="s">
        <v>57</v>
      </c>
    </row>
    <row r="134" spans="1:18" ht="12" customHeight="1">
      <c r="A134" s="537" t="s">
        <v>361</v>
      </c>
      <c r="B134" s="454" t="s">
        <v>57</v>
      </c>
      <c r="C134" s="107" t="s">
        <v>57</v>
      </c>
      <c r="D134" s="108" t="s">
        <v>57</v>
      </c>
      <c r="E134" s="108" t="s">
        <v>57</v>
      </c>
      <c r="F134" s="108">
        <v>1</v>
      </c>
      <c r="G134" s="108" t="s">
        <v>57</v>
      </c>
      <c r="H134" s="110" t="s">
        <v>57</v>
      </c>
      <c r="I134" s="110" t="s">
        <v>57</v>
      </c>
      <c r="J134" s="111" t="s">
        <v>57</v>
      </c>
      <c r="K134" s="109" t="s">
        <v>57</v>
      </c>
      <c r="L134" s="109" t="s">
        <v>57</v>
      </c>
      <c r="M134" s="109" t="s">
        <v>57</v>
      </c>
      <c r="N134" s="755">
        <v>1</v>
      </c>
      <c r="O134" s="731"/>
      <c r="P134" s="109" t="s">
        <v>57</v>
      </c>
      <c r="Q134" s="109" t="s">
        <v>57</v>
      </c>
      <c r="R134" s="134">
        <v>1</v>
      </c>
    </row>
    <row r="135" spans="1:18" ht="12" customHeight="1">
      <c r="A135" s="537" t="s">
        <v>362</v>
      </c>
      <c r="B135" s="558">
        <v>1</v>
      </c>
      <c r="C135" s="107" t="s">
        <v>57</v>
      </c>
      <c r="D135" s="108" t="s">
        <v>57</v>
      </c>
      <c r="E135" s="108" t="s">
        <v>57</v>
      </c>
      <c r="F135" s="108" t="s">
        <v>57</v>
      </c>
      <c r="G135" s="108">
        <v>1</v>
      </c>
      <c r="H135" s="557">
        <v>3</v>
      </c>
      <c r="I135" s="114">
        <v>1</v>
      </c>
      <c r="J135" s="111" t="s">
        <v>57</v>
      </c>
      <c r="K135" s="114">
        <v>1</v>
      </c>
      <c r="L135" s="114">
        <v>1</v>
      </c>
      <c r="M135" s="109" t="s">
        <v>57</v>
      </c>
      <c r="N135" s="755">
        <v>1</v>
      </c>
      <c r="O135" s="731">
        <v>3</v>
      </c>
      <c r="P135" s="109" t="s">
        <v>57</v>
      </c>
      <c r="Q135" s="731">
        <v>8</v>
      </c>
      <c r="R135" s="134">
        <v>1</v>
      </c>
    </row>
    <row r="136" spans="1:18" ht="12" customHeight="1">
      <c r="A136" s="537" t="s">
        <v>705</v>
      </c>
      <c r="B136" s="558" t="s">
        <v>57</v>
      </c>
      <c r="C136" s="107">
        <v>2</v>
      </c>
      <c r="D136" s="108" t="s">
        <v>57</v>
      </c>
      <c r="E136" s="108" t="s">
        <v>57</v>
      </c>
      <c r="F136" s="108" t="s">
        <v>57</v>
      </c>
      <c r="G136" s="108" t="s">
        <v>57</v>
      </c>
      <c r="H136" s="557">
        <v>1</v>
      </c>
      <c r="I136" s="108" t="s">
        <v>57</v>
      </c>
      <c r="J136" s="111" t="s">
        <v>57</v>
      </c>
      <c r="K136" s="109" t="s">
        <v>57</v>
      </c>
      <c r="L136" s="109" t="s">
        <v>57</v>
      </c>
      <c r="M136" s="109" t="s">
        <v>57</v>
      </c>
      <c r="N136" s="1069" t="s">
        <v>57</v>
      </c>
      <c r="O136" s="109" t="s">
        <v>57</v>
      </c>
      <c r="P136" s="109" t="s">
        <v>57</v>
      </c>
      <c r="Q136" s="109" t="s">
        <v>57</v>
      </c>
      <c r="R136" s="139" t="s">
        <v>57</v>
      </c>
    </row>
    <row r="137" spans="1:18" ht="12" customHeight="1">
      <c r="A137" s="537" t="s">
        <v>678</v>
      </c>
      <c r="B137" s="558" t="s">
        <v>57</v>
      </c>
      <c r="C137" s="107" t="s">
        <v>57</v>
      </c>
      <c r="D137" s="108">
        <v>1</v>
      </c>
      <c r="E137" s="108" t="s">
        <v>57</v>
      </c>
      <c r="F137" s="108">
        <v>2</v>
      </c>
      <c r="G137" s="108">
        <v>2</v>
      </c>
      <c r="H137" s="557">
        <v>1</v>
      </c>
      <c r="I137" s="114">
        <v>1</v>
      </c>
      <c r="J137" s="114">
        <v>3</v>
      </c>
      <c r="K137" s="109" t="s">
        <v>57</v>
      </c>
      <c r="L137" s="109" t="s">
        <v>57</v>
      </c>
      <c r="M137" s="114">
        <v>1</v>
      </c>
      <c r="N137" s="755">
        <v>1</v>
      </c>
      <c r="O137" s="109" t="s">
        <v>57</v>
      </c>
      <c r="P137" s="1067">
        <v>1</v>
      </c>
      <c r="Q137" s="109" t="s">
        <v>57</v>
      </c>
      <c r="R137" s="134">
        <v>4</v>
      </c>
    </row>
    <row r="138" spans="1:18" ht="12" customHeight="1">
      <c r="A138" s="537" t="s">
        <v>364</v>
      </c>
      <c r="B138" s="454">
        <v>788</v>
      </c>
      <c r="C138" s="107">
        <v>1001</v>
      </c>
      <c r="D138" s="108">
        <v>931</v>
      </c>
      <c r="E138" s="108">
        <v>883</v>
      </c>
      <c r="F138" s="108">
        <v>831</v>
      </c>
      <c r="G138" s="108">
        <v>897</v>
      </c>
      <c r="H138" s="557">
        <v>810</v>
      </c>
      <c r="I138" s="114">
        <v>891</v>
      </c>
      <c r="J138" s="114">
        <v>582</v>
      </c>
      <c r="K138" s="114">
        <v>1017</v>
      </c>
      <c r="L138" s="114">
        <v>951</v>
      </c>
      <c r="M138" s="114">
        <v>1207</v>
      </c>
      <c r="N138" s="755">
        <v>1207</v>
      </c>
      <c r="O138" s="731">
        <v>1163</v>
      </c>
      <c r="P138" s="1068">
        <v>1061</v>
      </c>
      <c r="Q138" s="731">
        <v>855</v>
      </c>
      <c r="R138" s="134">
        <v>996</v>
      </c>
    </row>
    <row r="139" spans="1:18" ht="12" customHeight="1">
      <c r="A139" s="537" t="s">
        <v>366</v>
      </c>
      <c r="B139" s="454">
        <v>194</v>
      </c>
      <c r="C139" s="107">
        <v>333</v>
      </c>
      <c r="D139" s="108">
        <v>265</v>
      </c>
      <c r="E139" s="108">
        <v>267</v>
      </c>
      <c r="F139" s="108">
        <v>285</v>
      </c>
      <c r="G139" s="108">
        <v>223</v>
      </c>
      <c r="H139" s="557">
        <v>219</v>
      </c>
      <c r="I139" s="114">
        <v>283</v>
      </c>
      <c r="J139" s="114">
        <v>299</v>
      </c>
      <c r="K139" s="114">
        <v>375</v>
      </c>
      <c r="L139" s="114">
        <v>353</v>
      </c>
      <c r="M139" s="114">
        <v>434</v>
      </c>
      <c r="N139" s="755">
        <v>472</v>
      </c>
      <c r="O139" s="731">
        <v>505</v>
      </c>
      <c r="P139" s="1067">
        <v>510</v>
      </c>
      <c r="Q139" s="731">
        <v>499</v>
      </c>
      <c r="R139" s="134">
        <v>404</v>
      </c>
    </row>
    <row r="140" spans="1:18" ht="12" customHeight="1">
      <c r="A140" s="537" t="s">
        <v>463</v>
      </c>
      <c r="B140" s="454">
        <v>2</v>
      </c>
      <c r="C140" s="107">
        <v>7</v>
      </c>
      <c r="D140" s="108">
        <v>5</v>
      </c>
      <c r="E140" s="108">
        <v>2</v>
      </c>
      <c r="F140" s="108">
        <v>6</v>
      </c>
      <c r="G140" s="108">
        <v>10</v>
      </c>
      <c r="H140" s="557">
        <v>7</v>
      </c>
      <c r="I140" s="114">
        <v>4</v>
      </c>
      <c r="J140" s="114">
        <v>8</v>
      </c>
      <c r="K140" s="114">
        <v>5</v>
      </c>
      <c r="L140" s="114">
        <v>15</v>
      </c>
      <c r="M140" s="114">
        <v>8</v>
      </c>
      <c r="N140" s="755">
        <v>12</v>
      </c>
      <c r="O140" s="731">
        <v>3</v>
      </c>
      <c r="P140" s="1067">
        <v>3</v>
      </c>
      <c r="Q140" s="731">
        <v>1</v>
      </c>
      <c r="R140" s="134">
        <v>4</v>
      </c>
    </row>
    <row r="141" spans="1:18" ht="15.75" customHeight="1">
      <c r="A141" s="537" t="s">
        <v>969</v>
      </c>
      <c r="C141" s="107"/>
      <c r="D141" s="108"/>
      <c r="E141" s="108"/>
      <c r="F141" s="108"/>
      <c r="G141" s="108"/>
      <c r="H141" s="557"/>
      <c r="I141" s="114"/>
      <c r="J141" s="114"/>
      <c r="K141" s="114"/>
      <c r="L141" s="114"/>
      <c r="M141" s="114"/>
      <c r="N141" s="1069" t="s">
        <v>57</v>
      </c>
      <c r="O141" s="109" t="s">
        <v>57</v>
      </c>
      <c r="P141" s="109" t="s">
        <v>57</v>
      </c>
      <c r="Q141" s="109" t="s">
        <v>57</v>
      </c>
      <c r="R141" s="134">
        <v>1</v>
      </c>
    </row>
    <row r="142" spans="1:18" ht="12" customHeight="1">
      <c r="A142" s="537" t="s">
        <v>369</v>
      </c>
      <c r="B142" s="454">
        <v>4</v>
      </c>
      <c r="C142" s="107">
        <v>16</v>
      </c>
      <c r="D142" s="108">
        <v>10</v>
      </c>
      <c r="E142" s="108">
        <v>4</v>
      </c>
      <c r="F142" s="108">
        <v>6</v>
      </c>
      <c r="G142" s="108">
        <v>12</v>
      </c>
      <c r="H142" s="557">
        <v>14</v>
      </c>
      <c r="I142" s="114">
        <v>5</v>
      </c>
      <c r="J142" s="114">
        <v>2</v>
      </c>
      <c r="K142" s="114">
        <v>3</v>
      </c>
      <c r="L142" s="114">
        <v>3</v>
      </c>
      <c r="M142" s="114">
        <v>8</v>
      </c>
      <c r="N142" s="755">
        <v>9</v>
      </c>
      <c r="O142" s="731">
        <v>1</v>
      </c>
      <c r="P142" s="1067">
        <v>7</v>
      </c>
      <c r="Q142" s="731">
        <v>4</v>
      </c>
      <c r="R142" s="134">
        <v>8</v>
      </c>
    </row>
    <row r="143" spans="1:18" ht="12" customHeight="1">
      <c r="A143" s="537" t="s">
        <v>706</v>
      </c>
      <c r="C143" s="107"/>
      <c r="D143" s="108"/>
      <c r="E143" s="108" t="s">
        <v>57</v>
      </c>
      <c r="F143" s="108" t="s">
        <v>57</v>
      </c>
      <c r="G143" s="108" t="s">
        <v>57</v>
      </c>
      <c r="H143" s="108" t="s">
        <v>57</v>
      </c>
      <c r="I143" s="108" t="s">
        <v>57</v>
      </c>
      <c r="J143" s="111" t="s">
        <v>57</v>
      </c>
      <c r="K143" s="109" t="s">
        <v>57</v>
      </c>
      <c r="L143" s="109" t="s">
        <v>57</v>
      </c>
      <c r="M143" s="109" t="s">
        <v>57</v>
      </c>
      <c r="N143" s="1069" t="s">
        <v>57</v>
      </c>
      <c r="O143" s="109" t="s">
        <v>57</v>
      </c>
      <c r="P143" s="109" t="s">
        <v>57</v>
      </c>
      <c r="Q143" s="109" t="s">
        <v>57</v>
      </c>
      <c r="R143" s="139" t="s">
        <v>57</v>
      </c>
    </row>
    <row r="144" spans="1:18" ht="12" customHeight="1">
      <c r="A144" s="537" t="s">
        <v>707</v>
      </c>
      <c r="C144" s="107"/>
      <c r="D144" s="108"/>
      <c r="E144" s="108"/>
      <c r="F144" s="108"/>
      <c r="G144" s="108"/>
      <c r="H144" s="108"/>
      <c r="I144" s="108"/>
      <c r="J144" s="111"/>
      <c r="K144" s="109">
        <v>1</v>
      </c>
      <c r="L144" s="109">
        <v>4</v>
      </c>
      <c r="M144" s="109">
        <v>7</v>
      </c>
      <c r="N144" s="1069">
        <v>3</v>
      </c>
      <c r="O144" s="109">
        <v>11</v>
      </c>
      <c r="P144" s="1067">
        <v>4</v>
      </c>
      <c r="Q144" s="731">
        <v>4</v>
      </c>
      <c r="R144" s="134">
        <v>4</v>
      </c>
    </row>
    <row r="145" spans="1:18" ht="12" customHeight="1">
      <c r="A145" s="537" t="s">
        <v>370</v>
      </c>
      <c r="B145" s="454">
        <v>142</v>
      </c>
      <c r="C145" s="107">
        <v>192</v>
      </c>
      <c r="D145" s="108">
        <v>175</v>
      </c>
      <c r="E145" s="108">
        <v>212</v>
      </c>
      <c r="F145" s="108">
        <v>197</v>
      </c>
      <c r="G145" s="108">
        <v>195</v>
      </c>
      <c r="H145" s="557">
        <v>167</v>
      </c>
      <c r="I145" s="114">
        <v>197</v>
      </c>
      <c r="J145" s="114">
        <v>122</v>
      </c>
      <c r="K145" s="114">
        <v>217</v>
      </c>
      <c r="L145" s="114">
        <v>182</v>
      </c>
      <c r="M145" s="114">
        <v>249</v>
      </c>
      <c r="N145" s="755">
        <v>273</v>
      </c>
      <c r="O145" s="731">
        <v>261</v>
      </c>
      <c r="P145" s="1067">
        <v>256</v>
      </c>
      <c r="Q145" s="731">
        <v>184</v>
      </c>
      <c r="R145" s="134">
        <v>228</v>
      </c>
    </row>
    <row r="146" spans="1:18" ht="12" customHeight="1">
      <c r="A146" s="537" t="s">
        <v>372</v>
      </c>
      <c r="B146" s="558">
        <v>1</v>
      </c>
      <c r="C146" s="107" t="s">
        <v>57</v>
      </c>
      <c r="D146" s="108" t="s">
        <v>57</v>
      </c>
      <c r="E146" s="108">
        <v>1</v>
      </c>
      <c r="F146" s="108">
        <v>6</v>
      </c>
      <c r="G146" s="108">
        <v>2</v>
      </c>
      <c r="H146" s="110" t="s">
        <v>57</v>
      </c>
      <c r="I146" s="110" t="s">
        <v>57</v>
      </c>
      <c r="J146" s="114">
        <v>2</v>
      </c>
      <c r="K146" s="114">
        <v>1</v>
      </c>
      <c r="L146" s="114">
        <v>1</v>
      </c>
      <c r="M146" s="114">
        <v>5</v>
      </c>
      <c r="N146" s="755">
        <v>5</v>
      </c>
      <c r="O146" s="731">
        <v>7</v>
      </c>
      <c r="P146" s="1067">
        <v>6</v>
      </c>
      <c r="Q146" s="731">
        <v>11</v>
      </c>
      <c r="R146" s="134">
        <v>7</v>
      </c>
    </row>
    <row r="147" spans="1:18" ht="12" customHeight="1">
      <c r="A147" s="537" t="s">
        <v>373</v>
      </c>
      <c r="B147" s="454">
        <v>7</v>
      </c>
      <c r="C147" s="107">
        <v>19</v>
      </c>
      <c r="D147" s="108">
        <v>11</v>
      </c>
      <c r="E147" s="108">
        <v>15</v>
      </c>
      <c r="F147" s="108">
        <v>20</v>
      </c>
      <c r="G147" s="108">
        <v>11</v>
      </c>
      <c r="H147" s="557">
        <v>12</v>
      </c>
      <c r="I147" s="114">
        <v>4</v>
      </c>
      <c r="J147" s="114">
        <v>31</v>
      </c>
      <c r="K147" s="114">
        <v>24</v>
      </c>
      <c r="L147" s="114">
        <v>20</v>
      </c>
      <c r="M147" s="114">
        <v>24</v>
      </c>
      <c r="N147" s="755">
        <v>18</v>
      </c>
      <c r="O147" s="731">
        <v>37</v>
      </c>
      <c r="P147" s="1067">
        <v>15</v>
      </c>
      <c r="Q147" s="731">
        <v>33</v>
      </c>
      <c r="R147" s="134">
        <v>59</v>
      </c>
    </row>
    <row r="148" spans="1:18" ht="12" customHeight="1">
      <c r="A148" s="537" t="s">
        <v>375</v>
      </c>
      <c r="B148" s="454">
        <v>63</v>
      </c>
      <c r="C148" s="107">
        <v>98</v>
      </c>
      <c r="D148" s="108">
        <v>58</v>
      </c>
      <c r="E148" s="108">
        <v>68</v>
      </c>
      <c r="F148" s="108">
        <v>88</v>
      </c>
      <c r="G148" s="108">
        <v>53</v>
      </c>
      <c r="H148" s="557">
        <v>92</v>
      </c>
      <c r="I148" s="114">
        <v>79</v>
      </c>
      <c r="J148" s="114">
        <v>107</v>
      </c>
      <c r="K148" s="114">
        <v>82</v>
      </c>
      <c r="L148" s="114">
        <v>66</v>
      </c>
      <c r="M148" s="114">
        <v>68</v>
      </c>
      <c r="N148" s="755">
        <v>76</v>
      </c>
      <c r="O148" s="731">
        <v>67</v>
      </c>
      <c r="P148" s="1067">
        <v>75</v>
      </c>
      <c r="Q148" s="731">
        <v>61</v>
      </c>
      <c r="R148" s="134">
        <v>80</v>
      </c>
    </row>
    <row r="149" spans="1:18" ht="12" customHeight="1">
      <c r="A149" s="537" t="s">
        <v>680</v>
      </c>
      <c r="B149" s="558" t="s">
        <v>57</v>
      </c>
      <c r="C149" s="107">
        <v>1</v>
      </c>
      <c r="D149" s="108">
        <v>1</v>
      </c>
      <c r="E149" s="108" t="s">
        <v>57</v>
      </c>
      <c r="F149" s="108" t="s">
        <v>57</v>
      </c>
      <c r="G149" s="108" t="s">
        <v>57</v>
      </c>
      <c r="H149" s="110" t="s">
        <v>57</v>
      </c>
      <c r="I149" s="114">
        <v>1</v>
      </c>
      <c r="J149" s="111" t="s">
        <v>57</v>
      </c>
      <c r="K149" s="109" t="s">
        <v>57</v>
      </c>
      <c r="L149" s="109" t="s">
        <v>57</v>
      </c>
      <c r="M149" s="109" t="s">
        <v>57</v>
      </c>
      <c r="N149" s="755">
        <v>8</v>
      </c>
      <c r="O149" s="109" t="s">
        <v>57</v>
      </c>
      <c r="P149" s="109" t="s">
        <v>57</v>
      </c>
      <c r="Q149" s="109" t="s">
        <v>57</v>
      </c>
      <c r="R149" s="139" t="s">
        <v>57</v>
      </c>
    </row>
    <row r="150" spans="1:18" ht="12" customHeight="1">
      <c r="A150" s="537" t="s">
        <v>376</v>
      </c>
      <c r="B150" s="454" t="s">
        <v>57</v>
      </c>
      <c r="C150" s="107">
        <v>6</v>
      </c>
      <c r="D150" s="108">
        <v>4</v>
      </c>
      <c r="E150" s="108">
        <v>5</v>
      </c>
      <c r="F150" s="108">
        <v>7</v>
      </c>
      <c r="G150" s="108">
        <v>2</v>
      </c>
      <c r="H150" s="557">
        <v>3</v>
      </c>
      <c r="I150" s="114">
        <v>3</v>
      </c>
      <c r="J150" s="114">
        <v>5</v>
      </c>
      <c r="K150" s="114">
        <v>1</v>
      </c>
      <c r="L150" s="114">
        <v>2</v>
      </c>
      <c r="M150" s="114">
        <v>2</v>
      </c>
      <c r="N150" s="1069" t="s">
        <v>57</v>
      </c>
      <c r="O150" s="731">
        <v>4</v>
      </c>
      <c r="P150" s="1067">
        <v>1</v>
      </c>
      <c r="Q150" s="731">
        <v>3</v>
      </c>
      <c r="R150" s="134">
        <v>3</v>
      </c>
    </row>
    <row r="151" spans="1:18" ht="12" customHeight="1">
      <c r="A151" s="537" t="s">
        <v>377</v>
      </c>
      <c r="B151" s="454">
        <v>26</v>
      </c>
      <c r="C151" s="107">
        <v>49</v>
      </c>
      <c r="D151" s="108">
        <v>57</v>
      </c>
      <c r="E151" s="108">
        <v>26</v>
      </c>
      <c r="F151" s="108">
        <v>31</v>
      </c>
      <c r="G151" s="108">
        <v>33</v>
      </c>
      <c r="H151" s="557">
        <v>32</v>
      </c>
      <c r="I151" s="114">
        <v>33</v>
      </c>
      <c r="J151" s="114">
        <v>37</v>
      </c>
      <c r="K151" s="114">
        <v>32</v>
      </c>
      <c r="L151" s="114">
        <v>33</v>
      </c>
      <c r="M151" s="114">
        <v>33</v>
      </c>
      <c r="N151" s="755">
        <v>68</v>
      </c>
      <c r="O151" s="731">
        <v>42</v>
      </c>
      <c r="P151" s="1067">
        <v>42</v>
      </c>
      <c r="Q151" s="731">
        <v>56</v>
      </c>
      <c r="R151" s="134">
        <v>49</v>
      </c>
    </row>
    <row r="152" spans="1:18" ht="12" customHeight="1">
      <c r="A152" s="537" t="s">
        <v>378</v>
      </c>
      <c r="B152" s="454">
        <v>27</v>
      </c>
      <c r="C152" s="107">
        <v>42</v>
      </c>
      <c r="D152" s="108">
        <v>50</v>
      </c>
      <c r="E152" s="108">
        <v>41</v>
      </c>
      <c r="F152" s="108">
        <v>38</v>
      </c>
      <c r="G152" s="108">
        <v>34</v>
      </c>
      <c r="H152" s="557">
        <v>37</v>
      </c>
      <c r="I152" s="114">
        <v>54</v>
      </c>
      <c r="J152" s="114">
        <v>51</v>
      </c>
      <c r="K152" s="114">
        <v>43</v>
      </c>
      <c r="L152" s="114">
        <v>47</v>
      </c>
      <c r="M152" s="114">
        <v>61</v>
      </c>
      <c r="N152" s="755">
        <v>58</v>
      </c>
      <c r="O152" s="731">
        <v>48</v>
      </c>
      <c r="P152" s="1067">
        <v>36</v>
      </c>
      <c r="Q152" s="731">
        <v>61</v>
      </c>
      <c r="R152" s="134">
        <v>41</v>
      </c>
    </row>
    <row r="153" spans="1:18" ht="12" customHeight="1">
      <c r="A153" s="537" t="s">
        <v>379</v>
      </c>
      <c r="B153" s="454">
        <v>60</v>
      </c>
      <c r="C153" s="107">
        <v>104</v>
      </c>
      <c r="D153" s="108">
        <v>103</v>
      </c>
      <c r="E153" s="108">
        <v>74</v>
      </c>
      <c r="F153" s="108">
        <v>87</v>
      </c>
      <c r="G153" s="108">
        <v>98</v>
      </c>
      <c r="H153" s="557">
        <v>102</v>
      </c>
      <c r="I153" s="114">
        <v>124</v>
      </c>
      <c r="J153" s="114">
        <v>100</v>
      </c>
      <c r="K153" s="114">
        <v>150</v>
      </c>
      <c r="L153" s="114">
        <v>167</v>
      </c>
      <c r="M153" s="114">
        <v>206</v>
      </c>
      <c r="N153" s="755">
        <v>202</v>
      </c>
      <c r="O153" s="731">
        <v>185</v>
      </c>
      <c r="P153" s="1067">
        <v>191</v>
      </c>
      <c r="Q153" s="731">
        <v>186</v>
      </c>
      <c r="R153" s="134">
        <v>224</v>
      </c>
    </row>
    <row r="154" spans="1:18" ht="12" customHeight="1">
      <c r="A154" s="537" t="s">
        <v>380</v>
      </c>
      <c r="B154" s="454">
        <v>89</v>
      </c>
      <c r="C154" s="107">
        <v>147</v>
      </c>
      <c r="D154" s="108">
        <v>136</v>
      </c>
      <c r="E154" s="108">
        <v>123</v>
      </c>
      <c r="F154" s="108">
        <v>130</v>
      </c>
      <c r="G154" s="108">
        <v>91</v>
      </c>
      <c r="H154" s="557">
        <v>106</v>
      </c>
      <c r="I154" s="114">
        <v>135</v>
      </c>
      <c r="J154" s="114">
        <v>136</v>
      </c>
      <c r="K154" s="114">
        <v>194</v>
      </c>
      <c r="L154" s="114">
        <v>172</v>
      </c>
      <c r="M154" s="114">
        <v>189</v>
      </c>
      <c r="N154" s="755">
        <v>188</v>
      </c>
      <c r="O154" s="731">
        <v>171</v>
      </c>
      <c r="P154" s="1067">
        <v>138</v>
      </c>
      <c r="Q154" s="731">
        <v>90</v>
      </c>
      <c r="R154" s="134">
        <v>139</v>
      </c>
    </row>
    <row r="155" spans="1:18" ht="12" customHeight="1">
      <c r="A155" s="537" t="s">
        <v>381</v>
      </c>
      <c r="B155" s="559">
        <v>1</v>
      </c>
      <c r="C155" s="107">
        <v>9</v>
      </c>
      <c r="D155" s="108">
        <v>6</v>
      </c>
      <c r="E155" s="108">
        <v>9</v>
      </c>
      <c r="F155" s="108">
        <v>5</v>
      </c>
      <c r="G155" s="108">
        <v>1</v>
      </c>
      <c r="H155" s="557">
        <v>9</v>
      </c>
      <c r="I155" s="114">
        <v>10</v>
      </c>
      <c r="J155" s="114">
        <v>36</v>
      </c>
      <c r="K155" s="114">
        <v>19</v>
      </c>
      <c r="L155" s="114">
        <v>23</v>
      </c>
      <c r="M155" s="114">
        <v>8</v>
      </c>
      <c r="N155" s="755">
        <v>14</v>
      </c>
      <c r="O155" s="731">
        <v>18</v>
      </c>
      <c r="P155" s="1067">
        <v>10</v>
      </c>
      <c r="Q155" s="731">
        <v>7</v>
      </c>
      <c r="R155" s="134">
        <v>13</v>
      </c>
    </row>
    <row r="156" spans="1:18" ht="12" customHeight="1">
      <c r="A156" s="537" t="s">
        <v>382</v>
      </c>
      <c r="B156" s="454">
        <v>13</v>
      </c>
      <c r="C156" s="107">
        <v>23</v>
      </c>
      <c r="D156" s="108">
        <v>20</v>
      </c>
      <c r="E156" s="108">
        <v>11</v>
      </c>
      <c r="F156" s="108">
        <v>17</v>
      </c>
      <c r="G156" s="108">
        <v>15</v>
      </c>
      <c r="H156" s="557">
        <v>28</v>
      </c>
      <c r="I156" s="114">
        <v>35</v>
      </c>
      <c r="J156" s="114">
        <v>23</v>
      </c>
      <c r="K156" s="114">
        <v>45</v>
      </c>
      <c r="L156" s="114">
        <v>64</v>
      </c>
      <c r="M156" s="114">
        <v>179</v>
      </c>
      <c r="N156" s="755">
        <v>229</v>
      </c>
      <c r="O156" s="731">
        <v>148</v>
      </c>
      <c r="P156" s="1067">
        <v>139</v>
      </c>
      <c r="Q156" s="731">
        <v>125</v>
      </c>
      <c r="R156" s="134">
        <v>142</v>
      </c>
    </row>
    <row r="157" spans="1:18" ht="12" customHeight="1">
      <c r="A157" s="537" t="s">
        <v>383</v>
      </c>
      <c r="B157" s="454">
        <v>118</v>
      </c>
      <c r="C157" s="107">
        <v>168</v>
      </c>
      <c r="D157" s="108">
        <v>162</v>
      </c>
      <c r="E157" s="108">
        <v>154</v>
      </c>
      <c r="F157" s="108">
        <v>206</v>
      </c>
      <c r="G157" s="108">
        <v>252</v>
      </c>
      <c r="H157" s="557">
        <v>281</v>
      </c>
      <c r="I157" s="114">
        <v>246</v>
      </c>
      <c r="J157" s="114">
        <v>122</v>
      </c>
      <c r="K157" s="114">
        <v>251</v>
      </c>
      <c r="L157" s="114">
        <v>215</v>
      </c>
      <c r="M157" s="114">
        <v>322</v>
      </c>
      <c r="N157" s="755">
        <v>356</v>
      </c>
      <c r="O157" s="731">
        <v>435</v>
      </c>
      <c r="P157" s="1067">
        <v>419</v>
      </c>
      <c r="Q157" s="731">
        <v>328</v>
      </c>
      <c r="R157" s="134">
        <v>198</v>
      </c>
    </row>
    <row r="158" spans="1:18" ht="12" customHeight="1">
      <c r="A158" s="537" t="s">
        <v>384</v>
      </c>
      <c r="C158" s="107"/>
      <c r="D158" s="108"/>
      <c r="E158" s="108"/>
      <c r="F158" s="108"/>
      <c r="G158" s="108"/>
      <c r="H158" s="557"/>
      <c r="I158" s="114"/>
      <c r="J158" s="114"/>
      <c r="K158" s="109" t="s">
        <v>57</v>
      </c>
      <c r="L158" s="109" t="s">
        <v>57</v>
      </c>
      <c r="M158" s="109" t="s">
        <v>57</v>
      </c>
      <c r="N158" s="1069" t="s">
        <v>57</v>
      </c>
      <c r="O158" s="731">
        <v>1</v>
      </c>
      <c r="P158" s="1067">
        <v>1</v>
      </c>
      <c r="Q158" s="109" t="s">
        <v>57</v>
      </c>
      <c r="R158" s="139" t="s">
        <v>57</v>
      </c>
    </row>
    <row r="159" spans="1:18" ht="12" customHeight="1">
      <c r="A159" s="537" t="s">
        <v>464</v>
      </c>
      <c r="B159" s="454">
        <v>10</v>
      </c>
      <c r="C159" s="107">
        <v>16</v>
      </c>
      <c r="D159" s="108">
        <v>26</v>
      </c>
      <c r="E159" s="108">
        <v>26</v>
      </c>
      <c r="F159" s="108">
        <v>10</v>
      </c>
      <c r="G159" s="108">
        <v>31</v>
      </c>
      <c r="H159" s="557">
        <v>36</v>
      </c>
      <c r="I159" s="114">
        <v>15</v>
      </c>
      <c r="J159" s="114">
        <v>16</v>
      </c>
      <c r="K159" s="114">
        <v>12</v>
      </c>
      <c r="L159" s="109">
        <v>8</v>
      </c>
      <c r="M159" s="114">
        <v>8</v>
      </c>
      <c r="N159" s="755">
        <v>14</v>
      </c>
      <c r="O159" s="731">
        <v>16</v>
      </c>
      <c r="P159" s="1067">
        <v>28</v>
      </c>
      <c r="Q159" s="731">
        <v>19</v>
      </c>
      <c r="R159" s="134">
        <v>11</v>
      </c>
    </row>
    <row r="160" spans="1:18" ht="12" customHeight="1">
      <c r="A160" s="537" t="s">
        <v>386</v>
      </c>
      <c r="B160" s="454">
        <v>2</v>
      </c>
      <c r="C160" s="107">
        <v>4</v>
      </c>
      <c r="D160" s="108">
        <v>8</v>
      </c>
      <c r="E160" s="108">
        <v>2</v>
      </c>
      <c r="F160" s="108">
        <v>6</v>
      </c>
      <c r="G160" s="108">
        <v>1</v>
      </c>
      <c r="H160" s="557">
        <v>10</v>
      </c>
      <c r="I160" s="114">
        <v>9</v>
      </c>
      <c r="J160" s="114">
        <v>16</v>
      </c>
      <c r="K160" s="114">
        <v>9</v>
      </c>
      <c r="L160" s="114">
        <v>29</v>
      </c>
      <c r="M160" s="114">
        <v>9</v>
      </c>
      <c r="N160" s="755">
        <v>7</v>
      </c>
      <c r="O160" s="731">
        <v>8</v>
      </c>
      <c r="P160" s="1067">
        <v>11</v>
      </c>
      <c r="Q160" s="731">
        <v>4</v>
      </c>
      <c r="R160" s="134">
        <v>7</v>
      </c>
    </row>
    <row r="161" spans="1:18" ht="12" customHeight="1">
      <c r="A161" s="370" t="s">
        <v>387</v>
      </c>
      <c r="B161" s="454" t="s">
        <v>57</v>
      </c>
      <c r="C161" s="107">
        <v>1</v>
      </c>
      <c r="D161" s="108">
        <v>2</v>
      </c>
      <c r="E161" s="108">
        <v>1</v>
      </c>
      <c r="F161" s="108">
        <v>2</v>
      </c>
      <c r="G161" s="108">
        <v>2</v>
      </c>
      <c r="H161" s="557">
        <v>2</v>
      </c>
      <c r="I161" s="114">
        <v>4</v>
      </c>
      <c r="J161" s="114">
        <v>1</v>
      </c>
      <c r="K161" s="109" t="s">
        <v>57</v>
      </c>
      <c r="L161" s="114">
        <v>2</v>
      </c>
      <c r="M161" s="114">
        <v>2</v>
      </c>
      <c r="N161" s="755">
        <v>3</v>
      </c>
      <c r="O161" s="731">
        <v>3</v>
      </c>
      <c r="P161" s="1067">
        <v>2</v>
      </c>
      <c r="Q161" s="731">
        <v>1</v>
      </c>
      <c r="R161" s="134">
        <v>1</v>
      </c>
    </row>
    <row r="162" spans="1:18" ht="12" customHeight="1">
      <c r="A162" s="370" t="s">
        <v>465</v>
      </c>
      <c r="C162" s="107"/>
      <c r="D162" s="108"/>
      <c r="E162" s="108"/>
      <c r="F162" s="108"/>
      <c r="G162" s="108"/>
      <c r="H162" s="557"/>
      <c r="I162" s="114"/>
      <c r="J162" s="114"/>
      <c r="K162" s="109">
        <v>13</v>
      </c>
      <c r="L162" s="109">
        <v>8</v>
      </c>
      <c r="M162" s="109" t="s">
        <v>57</v>
      </c>
      <c r="N162" s="1069">
        <v>10</v>
      </c>
      <c r="O162" s="731">
        <v>12</v>
      </c>
      <c r="P162" s="1067">
        <v>5</v>
      </c>
      <c r="Q162" s="731">
        <v>2</v>
      </c>
      <c r="R162" s="134">
        <v>3</v>
      </c>
    </row>
    <row r="163" spans="1:18" ht="12" customHeight="1">
      <c r="A163" s="537" t="s">
        <v>389</v>
      </c>
      <c r="B163" s="454">
        <v>3</v>
      </c>
      <c r="C163" s="107">
        <v>4</v>
      </c>
      <c r="D163" s="108">
        <v>2</v>
      </c>
      <c r="E163" s="108">
        <v>7</v>
      </c>
      <c r="F163" s="108" t="s">
        <v>57</v>
      </c>
      <c r="G163" s="108">
        <v>1</v>
      </c>
      <c r="H163" s="557">
        <v>1</v>
      </c>
      <c r="I163" s="114">
        <v>6</v>
      </c>
      <c r="J163" s="111" t="s">
        <v>57</v>
      </c>
      <c r="K163" s="114">
        <v>8</v>
      </c>
      <c r="L163" s="114">
        <v>12</v>
      </c>
      <c r="M163" s="114">
        <v>6</v>
      </c>
      <c r="N163" s="755">
        <v>7</v>
      </c>
      <c r="O163" s="731">
        <v>2</v>
      </c>
      <c r="P163" s="1067">
        <v>3</v>
      </c>
      <c r="Q163" s="731">
        <v>4</v>
      </c>
      <c r="R163" s="134">
        <v>3</v>
      </c>
    </row>
    <row r="164" spans="1:18" ht="12" customHeight="1">
      <c r="A164" s="537" t="s">
        <v>390</v>
      </c>
      <c r="B164" s="454">
        <v>10</v>
      </c>
      <c r="C164" s="107">
        <v>19</v>
      </c>
      <c r="D164" s="108">
        <v>13</v>
      </c>
      <c r="E164" s="108">
        <v>14</v>
      </c>
      <c r="F164" s="108">
        <v>10</v>
      </c>
      <c r="G164" s="108">
        <v>38</v>
      </c>
      <c r="H164" s="557">
        <v>22</v>
      </c>
      <c r="I164" s="114">
        <v>23</v>
      </c>
      <c r="J164" s="114">
        <v>58</v>
      </c>
      <c r="K164" s="114">
        <v>46</v>
      </c>
      <c r="L164" s="114">
        <v>31</v>
      </c>
      <c r="M164" s="114">
        <v>40</v>
      </c>
      <c r="N164" s="755">
        <v>42</v>
      </c>
      <c r="O164" s="731">
        <v>39</v>
      </c>
      <c r="P164" s="1067">
        <v>32</v>
      </c>
      <c r="Q164" s="731">
        <v>29</v>
      </c>
      <c r="R164" s="134">
        <v>37</v>
      </c>
    </row>
    <row r="165" spans="1:18" ht="12" customHeight="1">
      <c r="A165" s="537" t="s">
        <v>683</v>
      </c>
      <c r="B165" s="558">
        <v>1</v>
      </c>
      <c r="C165" s="107" t="s">
        <v>57</v>
      </c>
      <c r="D165" s="108" t="s">
        <v>57</v>
      </c>
      <c r="E165" s="108">
        <v>3</v>
      </c>
      <c r="F165" s="108">
        <v>2</v>
      </c>
      <c r="G165" s="108">
        <v>1</v>
      </c>
      <c r="H165" s="557">
        <v>1</v>
      </c>
      <c r="I165" s="108" t="s">
        <v>57</v>
      </c>
      <c r="J165" s="114">
        <v>6</v>
      </c>
      <c r="K165" s="109" t="s">
        <v>57</v>
      </c>
      <c r="L165" s="109" t="s">
        <v>57</v>
      </c>
      <c r="M165" s="109" t="s">
        <v>57</v>
      </c>
      <c r="N165" s="755">
        <v>1</v>
      </c>
      <c r="O165" s="731">
        <v>4</v>
      </c>
      <c r="P165" s="1067">
        <v>1</v>
      </c>
      <c r="Q165" s="109" t="s">
        <v>57</v>
      </c>
      <c r="R165" s="139" t="s">
        <v>57</v>
      </c>
    </row>
    <row r="166" spans="1:18" ht="12" customHeight="1">
      <c r="A166" s="537" t="s">
        <v>392</v>
      </c>
      <c r="B166" s="454" t="s">
        <v>57</v>
      </c>
      <c r="C166" s="107" t="s">
        <v>57</v>
      </c>
      <c r="D166" s="108" t="s">
        <v>57</v>
      </c>
      <c r="E166" s="108">
        <v>4</v>
      </c>
      <c r="F166" s="108">
        <v>6</v>
      </c>
      <c r="G166" s="108">
        <v>9</v>
      </c>
      <c r="H166" s="533">
        <v>7</v>
      </c>
      <c r="I166" s="114">
        <v>6</v>
      </c>
      <c r="J166" s="114">
        <v>6</v>
      </c>
      <c r="K166" s="114">
        <v>10</v>
      </c>
      <c r="L166" s="114">
        <v>7</v>
      </c>
      <c r="M166" s="114">
        <v>22</v>
      </c>
      <c r="N166" s="755">
        <v>24</v>
      </c>
      <c r="O166" s="731">
        <v>21</v>
      </c>
      <c r="P166" s="1067">
        <v>17</v>
      </c>
      <c r="Q166" s="731">
        <v>7</v>
      </c>
      <c r="R166" s="134">
        <v>24</v>
      </c>
    </row>
    <row r="167" spans="1:18" ht="12" customHeight="1">
      <c r="A167" s="537" t="s">
        <v>393</v>
      </c>
      <c r="B167" s="454">
        <v>5</v>
      </c>
      <c r="C167" s="107">
        <v>11</v>
      </c>
      <c r="D167" s="108">
        <v>8</v>
      </c>
      <c r="E167" s="108">
        <v>12</v>
      </c>
      <c r="F167" s="108">
        <v>14</v>
      </c>
      <c r="G167" s="108">
        <v>18</v>
      </c>
      <c r="H167" s="557">
        <v>17</v>
      </c>
      <c r="I167" s="114">
        <v>14</v>
      </c>
      <c r="J167" s="114">
        <v>31</v>
      </c>
      <c r="K167" s="114">
        <v>17</v>
      </c>
      <c r="L167" s="114">
        <v>23</v>
      </c>
      <c r="M167" s="114">
        <v>19</v>
      </c>
      <c r="N167" s="755">
        <v>19</v>
      </c>
      <c r="O167" s="731">
        <v>47</v>
      </c>
      <c r="P167" s="1067">
        <v>20</v>
      </c>
      <c r="Q167" s="731">
        <v>16</v>
      </c>
      <c r="R167" s="134">
        <v>17</v>
      </c>
    </row>
    <row r="168" spans="1:18" ht="12" customHeight="1">
      <c r="A168" s="537" t="s">
        <v>708</v>
      </c>
      <c r="B168" s="558" t="s">
        <v>57</v>
      </c>
      <c r="C168" s="107" t="s">
        <v>57</v>
      </c>
      <c r="D168" s="108" t="s">
        <v>57</v>
      </c>
      <c r="E168" s="108" t="s">
        <v>57</v>
      </c>
      <c r="F168" s="108">
        <v>2</v>
      </c>
      <c r="G168" s="108">
        <v>1</v>
      </c>
      <c r="H168" s="557">
        <v>1</v>
      </c>
      <c r="I168" s="108" t="s">
        <v>57</v>
      </c>
      <c r="J168" s="111" t="s">
        <v>57</v>
      </c>
      <c r="K168" s="109" t="s">
        <v>57</v>
      </c>
      <c r="L168" s="109" t="s">
        <v>57</v>
      </c>
      <c r="M168" s="109" t="s">
        <v>57</v>
      </c>
      <c r="N168" s="1069" t="s">
        <v>57</v>
      </c>
      <c r="O168" s="109" t="s">
        <v>57</v>
      </c>
      <c r="P168" s="1067">
        <v>1</v>
      </c>
      <c r="Q168" s="109" t="s">
        <v>57</v>
      </c>
      <c r="R168" s="139" t="s">
        <v>57</v>
      </c>
    </row>
    <row r="169" spans="1:18" ht="12" customHeight="1">
      <c r="A169" s="537" t="s">
        <v>394</v>
      </c>
      <c r="B169" s="454">
        <v>134</v>
      </c>
      <c r="C169" s="107">
        <v>199</v>
      </c>
      <c r="D169" s="108">
        <v>174</v>
      </c>
      <c r="E169" s="108">
        <v>220</v>
      </c>
      <c r="F169" s="108">
        <v>230</v>
      </c>
      <c r="G169" s="108">
        <v>239</v>
      </c>
      <c r="H169" s="557">
        <v>324</v>
      </c>
      <c r="I169" s="114">
        <v>277</v>
      </c>
      <c r="J169" s="114">
        <v>311</v>
      </c>
      <c r="K169" s="114">
        <v>385</v>
      </c>
      <c r="L169" s="114">
        <v>431</v>
      </c>
      <c r="M169" s="114">
        <v>524</v>
      </c>
      <c r="N169" s="755">
        <v>524</v>
      </c>
      <c r="O169" s="731">
        <v>611</v>
      </c>
      <c r="P169" s="1067">
        <v>681</v>
      </c>
      <c r="Q169" s="731">
        <v>734</v>
      </c>
      <c r="R169" s="134">
        <v>804</v>
      </c>
    </row>
    <row r="170" spans="1:18" ht="12" customHeight="1">
      <c r="A170" s="537" t="s">
        <v>395</v>
      </c>
      <c r="C170" s="107"/>
      <c r="D170" s="108" t="s">
        <v>57</v>
      </c>
      <c r="E170" s="108" t="s">
        <v>57</v>
      </c>
      <c r="F170" s="108" t="s">
        <v>57</v>
      </c>
      <c r="G170" s="108">
        <v>3</v>
      </c>
      <c r="H170" s="557">
        <v>1</v>
      </c>
      <c r="I170" s="114">
        <v>1</v>
      </c>
      <c r="J170" s="111" t="s">
        <v>57</v>
      </c>
      <c r="K170" s="114">
        <v>1</v>
      </c>
      <c r="L170" s="109" t="s">
        <v>57</v>
      </c>
      <c r="M170" s="114">
        <v>5</v>
      </c>
      <c r="N170" s="755">
        <v>3</v>
      </c>
      <c r="O170" s="109" t="s">
        <v>57</v>
      </c>
      <c r="P170" s="109" t="s">
        <v>57</v>
      </c>
      <c r="Q170" s="109" t="s">
        <v>57</v>
      </c>
      <c r="R170" s="139" t="s">
        <v>57</v>
      </c>
    </row>
    <row r="171" spans="1:18" ht="12" customHeight="1">
      <c r="A171" s="537" t="s">
        <v>396</v>
      </c>
      <c r="B171" s="454">
        <v>12</v>
      </c>
      <c r="C171" s="107">
        <v>9</v>
      </c>
      <c r="D171" s="108">
        <v>26</v>
      </c>
      <c r="E171" s="108">
        <v>12</v>
      </c>
      <c r="F171" s="108">
        <v>17</v>
      </c>
      <c r="G171" s="108">
        <v>17</v>
      </c>
      <c r="H171" s="557">
        <v>17</v>
      </c>
      <c r="I171" s="114">
        <v>29</v>
      </c>
      <c r="J171" s="114">
        <v>6</v>
      </c>
      <c r="K171" s="114">
        <v>33</v>
      </c>
      <c r="L171" s="114">
        <v>45</v>
      </c>
      <c r="M171" s="114">
        <v>46</v>
      </c>
      <c r="N171" s="755">
        <v>42</v>
      </c>
      <c r="O171" s="731">
        <v>47</v>
      </c>
      <c r="P171" s="1067">
        <v>39</v>
      </c>
      <c r="Q171" s="731">
        <v>39</v>
      </c>
      <c r="R171" s="134">
        <v>33</v>
      </c>
    </row>
    <row r="172" spans="1:18" ht="12" customHeight="1">
      <c r="A172" s="537" t="s">
        <v>397</v>
      </c>
      <c r="B172" s="454">
        <v>14</v>
      </c>
      <c r="C172" s="107">
        <v>27</v>
      </c>
      <c r="D172" s="108">
        <v>33</v>
      </c>
      <c r="E172" s="108">
        <v>15</v>
      </c>
      <c r="F172" s="108">
        <v>29</v>
      </c>
      <c r="G172" s="108">
        <v>31</v>
      </c>
      <c r="H172" s="557">
        <v>30</v>
      </c>
      <c r="I172" s="114">
        <v>18</v>
      </c>
      <c r="J172" s="114">
        <v>11</v>
      </c>
      <c r="K172" s="114">
        <v>32</v>
      </c>
      <c r="L172" s="114">
        <v>38</v>
      </c>
      <c r="M172" s="114">
        <v>60</v>
      </c>
      <c r="N172" s="755">
        <v>56</v>
      </c>
      <c r="O172" s="731">
        <v>69</v>
      </c>
      <c r="P172" s="1067">
        <v>53</v>
      </c>
      <c r="Q172" s="731">
        <v>46</v>
      </c>
      <c r="R172" s="134">
        <v>46</v>
      </c>
    </row>
    <row r="173" spans="1:18" ht="12" customHeight="1">
      <c r="A173" s="537" t="s">
        <v>398</v>
      </c>
      <c r="B173" s="558" t="s">
        <v>57</v>
      </c>
      <c r="C173" s="107">
        <v>125</v>
      </c>
      <c r="D173" s="108">
        <v>104</v>
      </c>
      <c r="E173" s="108">
        <v>140</v>
      </c>
      <c r="F173" s="108">
        <v>119</v>
      </c>
      <c r="G173" s="108">
        <v>93</v>
      </c>
      <c r="H173" s="557">
        <v>138</v>
      </c>
      <c r="I173" s="114">
        <v>119</v>
      </c>
      <c r="J173" s="114">
        <v>189</v>
      </c>
      <c r="K173" s="114">
        <v>94</v>
      </c>
      <c r="L173" s="114">
        <v>97</v>
      </c>
      <c r="M173" s="114">
        <v>89</v>
      </c>
      <c r="N173" s="755">
        <v>124</v>
      </c>
      <c r="O173" s="731">
        <v>99</v>
      </c>
      <c r="P173" s="1067">
        <v>108</v>
      </c>
      <c r="Q173" s="731">
        <v>103</v>
      </c>
      <c r="R173" s="134">
        <v>94</v>
      </c>
    </row>
    <row r="174" spans="1:18" ht="12" customHeight="1">
      <c r="A174" s="537" t="s">
        <v>399</v>
      </c>
      <c r="B174" s="454">
        <v>709</v>
      </c>
      <c r="C174" s="107">
        <v>1000</v>
      </c>
      <c r="D174" s="108">
        <v>821</v>
      </c>
      <c r="E174" s="108">
        <v>780</v>
      </c>
      <c r="F174" s="108">
        <v>797</v>
      </c>
      <c r="G174" s="108">
        <v>885</v>
      </c>
      <c r="H174" s="557">
        <v>965</v>
      </c>
      <c r="I174" s="114">
        <v>914</v>
      </c>
      <c r="J174" s="114">
        <v>786</v>
      </c>
      <c r="K174" s="114">
        <v>1151</v>
      </c>
      <c r="L174" s="114">
        <v>1086</v>
      </c>
      <c r="M174" s="114">
        <v>1140</v>
      </c>
      <c r="N174" s="755">
        <v>1124</v>
      </c>
      <c r="O174" s="731">
        <v>1207</v>
      </c>
      <c r="P174" s="1068">
        <v>1095</v>
      </c>
      <c r="Q174" s="731">
        <v>891</v>
      </c>
      <c r="R174" s="134">
        <v>962</v>
      </c>
    </row>
    <row r="175" spans="1:18" ht="12" customHeight="1">
      <c r="A175" s="537" t="s">
        <v>400</v>
      </c>
      <c r="B175" s="454">
        <v>13</v>
      </c>
      <c r="C175" s="107">
        <v>7</v>
      </c>
      <c r="D175" s="108">
        <v>21</v>
      </c>
      <c r="E175" s="108">
        <v>13</v>
      </c>
      <c r="F175" s="108">
        <v>16</v>
      </c>
      <c r="G175" s="108">
        <v>12</v>
      </c>
      <c r="H175" s="557">
        <v>15</v>
      </c>
      <c r="I175" s="114">
        <v>8</v>
      </c>
      <c r="J175" s="114">
        <v>33</v>
      </c>
      <c r="K175" s="114">
        <v>14</v>
      </c>
      <c r="L175" s="114">
        <v>7</v>
      </c>
      <c r="M175" s="114">
        <v>26</v>
      </c>
      <c r="N175" s="755">
        <v>17</v>
      </c>
      <c r="O175" s="731">
        <v>12</v>
      </c>
      <c r="P175" s="1067">
        <v>20</v>
      </c>
      <c r="Q175" s="731">
        <v>14</v>
      </c>
      <c r="R175" s="134">
        <v>19</v>
      </c>
    </row>
    <row r="176" spans="1:18" ht="12" customHeight="1">
      <c r="A176" s="537" t="s">
        <v>401</v>
      </c>
      <c r="C176" s="107"/>
      <c r="D176" s="108"/>
      <c r="E176" s="108" t="s">
        <v>57</v>
      </c>
      <c r="F176" s="108" t="s">
        <v>57</v>
      </c>
      <c r="G176" s="108" t="s">
        <v>57</v>
      </c>
      <c r="H176" s="108" t="s">
        <v>57</v>
      </c>
      <c r="I176" s="108" t="s">
        <v>57</v>
      </c>
      <c r="J176" s="111" t="s">
        <v>57</v>
      </c>
      <c r="K176" s="109" t="s">
        <v>57</v>
      </c>
      <c r="L176" s="109" t="s">
        <v>57</v>
      </c>
      <c r="M176" s="109" t="s">
        <v>57</v>
      </c>
      <c r="N176" s="1069" t="s">
        <v>57</v>
      </c>
      <c r="O176" s="109" t="s">
        <v>57</v>
      </c>
      <c r="P176" s="109" t="s">
        <v>57</v>
      </c>
      <c r="Q176" s="109" t="s">
        <v>57</v>
      </c>
      <c r="R176" s="139" t="s">
        <v>57</v>
      </c>
    </row>
    <row r="177" spans="1:18" ht="12" customHeight="1">
      <c r="A177" s="537" t="s">
        <v>684</v>
      </c>
      <c r="C177" s="107"/>
      <c r="D177" s="108"/>
      <c r="E177" s="108"/>
      <c r="F177" s="108"/>
      <c r="G177" s="108"/>
      <c r="H177" s="108"/>
      <c r="I177" s="108"/>
      <c r="J177" s="111"/>
      <c r="K177" s="109"/>
      <c r="L177" s="109" t="s">
        <v>57</v>
      </c>
      <c r="M177" s="109" t="s">
        <v>57</v>
      </c>
      <c r="N177" s="1069" t="s">
        <v>57</v>
      </c>
      <c r="O177" s="109" t="s">
        <v>57</v>
      </c>
      <c r="P177" s="1067">
        <v>1</v>
      </c>
      <c r="Q177" s="109" t="s">
        <v>57</v>
      </c>
      <c r="R177" s="134">
        <v>1</v>
      </c>
    </row>
    <row r="178" spans="1:18" ht="12" customHeight="1">
      <c r="A178" s="537" t="s">
        <v>709</v>
      </c>
      <c r="B178" s="454">
        <v>5</v>
      </c>
      <c r="C178" s="107">
        <v>1</v>
      </c>
      <c r="D178" s="108">
        <v>4</v>
      </c>
      <c r="E178" s="108" t="s">
        <v>57</v>
      </c>
      <c r="F178" s="108" t="s">
        <v>57</v>
      </c>
      <c r="G178" s="108">
        <v>3</v>
      </c>
      <c r="H178" s="557">
        <v>1</v>
      </c>
      <c r="I178" s="108" t="s">
        <v>57</v>
      </c>
      <c r="J178" s="111" t="s">
        <v>57</v>
      </c>
      <c r="K178" s="114">
        <v>1</v>
      </c>
      <c r="L178" s="109" t="s">
        <v>57</v>
      </c>
      <c r="M178" s="114">
        <v>1</v>
      </c>
      <c r="N178" s="1069" t="s">
        <v>57</v>
      </c>
      <c r="O178" s="109" t="s">
        <v>57</v>
      </c>
      <c r="P178" s="109" t="s">
        <v>57</v>
      </c>
      <c r="Q178" s="109" t="s">
        <v>57</v>
      </c>
      <c r="R178" s="139" t="s">
        <v>57</v>
      </c>
    </row>
    <row r="179" spans="1:18" ht="12" customHeight="1">
      <c r="A179" s="537" t="s">
        <v>402</v>
      </c>
      <c r="B179" s="454">
        <v>441</v>
      </c>
      <c r="C179" s="107">
        <v>644</v>
      </c>
      <c r="D179" s="108">
        <v>603</v>
      </c>
      <c r="E179" s="108">
        <v>566</v>
      </c>
      <c r="F179" s="108">
        <v>524</v>
      </c>
      <c r="G179" s="108">
        <v>655</v>
      </c>
      <c r="H179" s="557">
        <v>661</v>
      </c>
      <c r="I179" s="114">
        <v>636</v>
      </c>
      <c r="J179" s="114">
        <v>604</v>
      </c>
      <c r="K179" s="114">
        <v>744</v>
      </c>
      <c r="L179" s="114">
        <v>749</v>
      </c>
      <c r="M179" s="114">
        <v>845</v>
      </c>
      <c r="N179" s="755">
        <v>921</v>
      </c>
      <c r="O179" s="731">
        <v>885</v>
      </c>
      <c r="P179" s="1067">
        <v>789</v>
      </c>
      <c r="Q179" s="731">
        <v>732</v>
      </c>
      <c r="R179" s="134">
        <v>835</v>
      </c>
    </row>
    <row r="180" spans="1:18" ht="12" customHeight="1">
      <c r="A180" s="537" t="s">
        <v>403</v>
      </c>
      <c r="B180" s="454">
        <v>1345</v>
      </c>
      <c r="C180" s="107">
        <v>1953</v>
      </c>
      <c r="D180" s="108">
        <v>1672</v>
      </c>
      <c r="E180" s="108">
        <v>1338</v>
      </c>
      <c r="F180" s="108">
        <v>1566</v>
      </c>
      <c r="G180" s="108">
        <v>1560</v>
      </c>
      <c r="H180" s="557">
        <v>1623</v>
      </c>
      <c r="I180" s="114">
        <v>1735</v>
      </c>
      <c r="J180" s="114">
        <v>1268</v>
      </c>
      <c r="K180" s="114">
        <v>2060</v>
      </c>
      <c r="L180" s="114">
        <v>1775</v>
      </c>
      <c r="M180" s="114">
        <v>1961</v>
      </c>
      <c r="N180" s="755">
        <v>2012</v>
      </c>
      <c r="O180" s="731">
        <v>2222</v>
      </c>
      <c r="P180" s="1068">
        <v>1869</v>
      </c>
      <c r="Q180" s="731">
        <v>1730</v>
      </c>
      <c r="R180" s="134">
        <v>1879</v>
      </c>
    </row>
    <row r="181" spans="1:18" ht="12" customHeight="1">
      <c r="A181" s="537" t="s">
        <v>685</v>
      </c>
      <c r="B181" s="454">
        <v>3</v>
      </c>
      <c r="C181" s="107">
        <v>2</v>
      </c>
      <c r="D181" s="108">
        <v>2</v>
      </c>
      <c r="E181" s="108" t="s">
        <v>57</v>
      </c>
      <c r="F181" s="108">
        <v>5</v>
      </c>
      <c r="G181" s="108">
        <v>3</v>
      </c>
      <c r="H181" s="557">
        <v>1</v>
      </c>
      <c r="I181" s="114">
        <v>1</v>
      </c>
      <c r="J181" s="114">
        <v>1</v>
      </c>
      <c r="K181" s="109" t="s">
        <v>57</v>
      </c>
      <c r="L181" s="114">
        <v>5</v>
      </c>
      <c r="M181" s="114">
        <v>7</v>
      </c>
      <c r="N181" s="755">
        <v>5</v>
      </c>
      <c r="O181" s="731">
        <v>1</v>
      </c>
      <c r="P181" s="1067">
        <v>6</v>
      </c>
      <c r="Q181" s="731">
        <v>3</v>
      </c>
      <c r="R181" s="134">
        <v>1</v>
      </c>
    </row>
    <row r="182" spans="1:18" ht="12" customHeight="1">
      <c r="A182" s="537" t="s">
        <v>405</v>
      </c>
      <c r="B182" s="454">
        <v>820</v>
      </c>
      <c r="C182" s="107">
        <v>1096</v>
      </c>
      <c r="D182" s="108">
        <v>845</v>
      </c>
      <c r="E182" s="108">
        <v>782</v>
      </c>
      <c r="F182" s="108">
        <v>843</v>
      </c>
      <c r="G182" s="108">
        <v>820</v>
      </c>
      <c r="H182" s="557">
        <v>957</v>
      </c>
      <c r="I182" s="114">
        <v>926</v>
      </c>
      <c r="J182" s="114">
        <v>1172</v>
      </c>
      <c r="K182" s="114">
        <v>902</v>
      </c>
      <c r="L182" s="114">
        <v>921</v>
      </c>
      <c r="M182" s="114">
        <v>1002</v>
      </c>
      <c r="N182" s="755">
        <v>1094</v>
      </c>
      <c r="O182" s="731">
        <v>1129</v>
      </c>
      <c r="P182" s="1068">
        <v>969</v>
      </c>
      <c r="Q182" s="731">
        <v>947</v>
      </c>
      <c r="R182" s="134">
        <v>1018</v>
      </c>
    </row>
    <row r="183" spans="1:18" ht="12" customHeight="1">
      <c r="A183" s="537" t="s">
        <v>406</v>
      </c>
      <c r="B183" s="558" t="s">
        <v>57</v>
      </c>
      <c r="C183" s="107">
        <v>1</v>
      </c>
      <c r="D183" s="108" t="s">
        <v>57</v>
      </c>
      <c r="E183" s="108" t="s">
        <v>57</v>
      </c>
      <c r="F183" s="108" t="s">
        <v>57</v>
      </c>
      <c r="G183" s="108" t="s">
        <v>57</v>
      </c>
      <c r="H183" s="110" t="s">
        <v>57</v>
      </c>
      <c r="I183" s="110" t="s">
        <v>57</v>
      </c>
      <c r="J183" s="111" t="s">
        <v>57</v>
      </c>
      <c r="K183" s="109" t="s">
        <v>57</v>
      </c>
      <c r="L183" s="109" t="s">
        <v>57</v>
      </c>
      <c r="M183" s="109" t="s">
        <v>57</v>
      </c>
      <c r="N183" s="1069" t="s">
        <v>57</v>
      </c>
      <c r="O183" s="109" t="s">
        <v>57</v>
      </c>
      <c r="P183" s="1067">
        <v>1</v>
      </c>
      <c r="Q183" s="109" t="s">
        <v>57</v>
      </c>
      <c r="R183" s="139" t="s">
        <v>57</v>
      </c>
    </row>
    <row r="184" spans="1:18" ht="12" customHeight="1">
      <c r="A184" s="537" t="s">
        <v>407</v>
      </c>
      <c r="B184" s="558" t="s">
        <v>57</v>
      </c>
      <c r="C184" s="107" t="s">
        <v>57</v>
      </c>
      <c r="D184" s="108" t="s">
        <v>57</v>
      </c>
      <c r="E184" s="108" t="s">
        <v>57</v>
      </c>
      <c r="F184" s="108">
        <v>1</v>
      </c>
      <c r="G184" s="108">
        <v>1</v>
      </c>
      <c r="H184" s="557">
        <v>1</v>
      </c>
      <c r="I184" s="114">
        <v>3</v>
      </c>
      <c r="J184" s="111" t="s">
        <v>57</v>
      </c>
      <c r="K184" s="109" t="s">
        <v>57</v>
      </c>
      <c r="L184" s="109" t="s">
        <v>57</v>
      </c>
      <c r="M184" s="109" t="s">
        <v>57</v>
      </c>
      <c r="N184" s="755">
        <v>4</v>
      </c>
      <c r="O184" s="731">
        <v>2</v>
      </c>
      <c r="P184" s="109" t="s">
        <v>57</v>
      </c>
      <c r="Q184" s="731">
        <v>1</v>
      </c>
      <c r="R184" s="139" t="s">
        <v>57</v>
      </c>
    </row>
    <row r="185" spans="1:18" ht="12" customHeight="1">
      <c r="A185" s="537" t="s">
        <v>408</v>
      </c>
      <c r="B185" s="454">
        <v>57</v>
      </c>
      <c r="C185" s="107">
        <v>82</v>
      </c>
      <c r="D185" s="108">
        <v>71</v>
      </c>
      <c r="E185" s="108">
        <v>53</v>
      </c>
      <c r="F185" s="108">
        <v>49</v>
      </c>
      <c r="G185" s="108">
        <v>67</v>
      </c>
      <c r="H185" s="557">
        <v>74</v>
      </c>
      <c r="I185" s="114">
        <v>91</v>
      </c>
      <c r="J185" s="114">
        <v>92</v>
      </c>
      <c r="K185" s="114">
        <v>70</v>
      </c>
      <c r="L185" s="114">
        <v>73</v>
      </c>
      <c r="M185" s="114">
        <v>101</v>
      </c>
      <c r="N185" s="755">
        <v>152</v>
      </c>
      <c r="O185" s="731">
        <v>185</v>
      </c>
      <c r="P185" s="1067">
        <v>145</v>
      </c>
      <c r="Q185" s="731">
        <v>135</v>
      </c>
      <c r="R185" s="134">
        <v>146</v>
      </c>
    </row>
    <row r="186" spans="1:18" ht="12" customHeight="1">
      <c r="A186" s="537" t="s">
        <v>686</v>
      </c>
      <c r="C186" s="107"/>
      <c r="D186" s="108" t="s">
        <v>57</v>
      </c>
      <c r="E186" s="108" t="s">
        <v>57</v>
      </c>
      <c r="F186" s="108" t="s">
        <v>57</v>
      </c>
      <c r="G186" s="108">
        <v>1</v>
      </c>
      <c r="H186" s="110" t="s">
        <v>57</v>
      </c>
      <c r="I186" s="110" t="s">
        <v>57</v>
      </c>
      <c r="J186" s="111" t="s">
        <v>57</v>
      </c>
      <c r="K186" s="109" t="s">
        <v>57</v>
      </c>
      <c r="L186" s="109" t="s">
        <v>57</v>
      </c>
      <c r="M186" s="109" t="s">
        <v>57</v>
      </c>
      <c r="N186" s="1069" t="s">
        <v>57</v>
      </c>
      <c r="O186" s="109" t="s">
        <v>57</v>
      </c>
      <c r="P186" s="109" t="s">
        <v>57</v>
      </c>
      <c r="Q186" s="109" t="s">
        <v>57</v>
      </c>
      <c r="R186" s="139" t="s">
        <v>57</v>
      </c>
    </row>
    <row r="187" spans="1:18" ht="12" customHeight="1">
      <c r="A187" s="537" t="s">
        <v>687</v>
      </c>
      <c r="B187" s="558" t="s">
        <v>57</v>
      </c>
      <c r="C187" s="107" t="s">
        <v>57</v>
      </c>
      <c r="D187" s="108">
        <v>1</v>
      </c>
      <c r="E187" s="108" t="s">
        <v>57</v>
      </c>
      <c r="F187" s="108" t="s">
        <v>57</v>
      </c>
      <c r="G187" s="108">
        <v>2</v>
      </c>
      <c r="H187" s="557">
        <v>1</v>
      </c>
      <c r="I187" s="110" t="s">
        <v>57</v>
      </c>
      <c r="J187" s="114">
        <v>11</v>
      </c>
      <c r="K187" s="109" t="s">
        <v>57</v>
      </c>
      <c r="L187" s="109" t="s">
        <v>57</v>
      </c>
      <c r="M187" s="109" t="s">
        <v>57</v>
      </c>
      <c r="N187" s="1069" t="s">
        <v>57</v>
      </c>
      <c r="O187" s="109" t="s">
        <v>57</v>
      </c>
      <c r="P187" s="109" t="s">
        <v>57</v>
      </c>
      <c r="Q187" s="109" t="s">
        <v>57</v>
      </c>
      <c r="R187" s="139" t="s">
        <v>57</v>
      </c>
    </row>
    <row r="188" spans="1:18" ht="12" customHeight="1">
      <c r="A188" s="537" t="s">
        <v>409</v>
      </c>
      <c r="B188" s="454">
        <v>8</v>
      </c>
      <c r="C188" s="107">
        <v>13</v>
      </c>
      <c r="D188" s="108">
        <v>7</v>
      </c>
      <c r="E188" s="108">
        <v>14</v>
      </c>
      <c r="F188" s="108">
        <v>5</v>
      </c>
      <c r="G188" s="108">
        <v>6</v>
      </c>
      <c r="H188" s="557">
        <v>7</v>
      </c>
      <c r="I188" s="114">
        <v>2</v>
      </c>
      <c r="J188" s="114">
        <v>12</v>
      </c>
      <c r="K188" s="114">
        <v>5</v>
      </c>
      <c r="L188" s="114">
        <v>8</v>
      </c>
      <c r="M188" s="114">
        <v>7</v>
      </c>
      <c r="N188" s="755">
        <v>15</v>
      </c>
      <c r="O188" s="731">
        <v>4</v>
      </c>
      <c r="P188" s="1067">
        <v>14</v>
      </c>
      <c r="Q188" s="731">
        <v>7</v>
      </c>
      <c r="R188" s="134">
        <v>7</v>
      </c>
    </row>
    <row r="189" spans="1:18" ht="12" customHeight="1">
      <c r="A189" s="537" t="s">
        <v>410</v>
      </c>
      <c r="B189" s="558" t="s">
        <v>57</v>
      </c>
      <c r="C189" s="107">
        <v>3</v>
      </c>
      <c r="D189" s="108">
        <v>3</v>
      </c>
      <c r="E189" s="108">
        <v>3</v>
      </c>
      <c r="F189" s="108">
        <v>5</v>
      </c>
      <c r="G189" s="108">
        <v>3</v>
      </c>
      <c r="H189" s="557">
        <v>2</v>
      </c>
      <c r="I189" s="114">
        <v>3</v>
      </c>
      <c r="J189" s="111" t="s">
        <v>57</v>
      </c>
      <c r="K189" s="114">
        <v>4</v>
      </c>
      <c r="L189" s="114">
        <v>2</v>
      </c>
      <c r="M189" s="114">
        <v>9</v>
      </c>
      <c r="N189" s="755">
        <v>5</v>
      </c>
      <c r="O189" s="731">
        <v>12</v>
      </c>
      <c r="P189" s="1067">
        <v>1</v>
      </c>
      <c r="Q189" s="731">
        <v>4</v>
      </c>
      <c r="R189" s="134">
        <v>3</v>
      </c>
    </row>
    <row r="190" spans="1:18" ht="12" customHeight="1">
      <c r="A190" s="537" t="s">
        <v>411</v>
      </c>
      <c r="B190" s="454">
        <v>169</v>
      </c>
      <c r="C190" s="107">
        <v>206</v>
      </c>
      <c r="D190" s="108">
        <v>169</v>
      </c>
      <c r="E190" s="108">
        <v>167</v>
      </c>
      <c r="F190" s="108">
        <v>167</v>
      </c>
      <c r="G190" s="108">
        <v>194</v>
      </c>
      <c r="H190" s="557">
        <v>250</v>
      </c>
      <c r="I190" s="114">
        <v>294</v>
      </c>
      <c r="J190" s="114">
        <v>99</v>
      </c>
      <c r="K190" s="114">
        <v>369</v>
      </c>
      <c r="L190" s="114">
        <v>350</v>
      </c>
      <c r="M190" s="114">
        <v>360</v>
      </c>
      <c r="N190" s="755">
        <v>508</v>
      </c>
      <c r="O190" s="731">
        <v>498</v>
      </c>
      <c r="P190" s="1067">
        <v>492</v>
      </c>
      <c r="Q190" s="731">
        <v>490</v>
      </c>
      <c r="R190" s="134">
        <v>565</v>
      </c>
    </row>
    <row r="191" spans="1:18" ht="12" customHeight="1">
      <c r="A191" s="537" t="s">
        <v>413</v>
      </c>
      <c r="B191" s="560">
        <v>1</v>
      </c>
      <c r="C191" s="107">
        <v>5</v>
      </c>
      <c r="D191" s="108">
        <v>2</v>
      </c>
      <c r="E191" s="108" t="s">
        <v>57</v>
      </c>
      <c r="F191" s="108">
        <v>12</v>
      </c>
      <c r="G191" s="108">
        <v>8</v>
      </c>
      <c r="H191" s="557">
        <v>11</v>
      </c>
      <c r="I191" s="114">
        <v>20</v>
      </c>
      <c r="J191" s="114">
        <v>15</v>
      </c>
      <c r="K191" s="114">
        <v>17</v>
      </c>
      <c r="L191" s="114">
        <v>21</v>
      </c>
      <c r="M191" s="114">
        <v>16</v>
      </c>
      <c r="N191" s="755">
        <v>3</v>
      </c>
      <c r="O191" s="731">
        <v>8</v>
      </c>
      <c r="P191" s="1067">
        <v>6</v>
      </c>
      <c r="Q191" s="731">
        <v>11</v>
      </c>
      <c r="R191" s="134">
        <v>8</v>
      </c>
    </row>
    <row r="192" spans="1:18" ht="12" customHeight="1">
      <c r="A192" s="537" t="s">
        <v>414</v>
      </c>
      <c r="B192" s="558" t="s">
        <v>57</v>
      </c>
      <c r="C192" s="107">
        <v>1</v>
      </c>
      <c r="D192" s="108">
        <v>3</v>
      </c>
      <c r="E192" s="108">
        <v>1</v>
      </c>
      <c r="F192" s="108">
        <v>1</v>
      </c>
      <c r="G192" s="108">
        <v>2</v>
      </c>
      <c r="H192" s="557">
        <v>2</v>
      </c>
      <c r="I192" s="110" t="s">
        <v>57</v>
      </c>
      <c r="J192" s="114">
        <v>2</v>
      </c>
      <c r="K192" s="109" t="s">
        <v>57</v>
      </c>
      <c r="L192" s="109" t="s">
        <v>57</v>
      </c>
      <c r="M192" s="114">
        <v>2</v>
      </c>
      <c r="N192" s="755">
        <v>1</v>
      </c>
      <c r="O192" s="731">
        <v>1</v>
      </c>
      <c r="P192" s="1067">
        <v>1</v>
      </c>
      <c r="Q192" s="109" t="s">
        <v>57</v>
      </c>
      <c r="R192" s="139" t="s">
        <v>57</v>
      </c>
    </row>
    <row r="193" spans="1:123" ht="12" customHeight="1">
      <c r="A193" s="537" t="s">
        <v>415</v>
      </c>
      <c r="B193" s="454">
        <v>19</v>
      </c>
      <c r="C193" s="107">
        <v>33</v>
      </c>
      <c r="D193" s="108">
        <v>18</v>
      </c>
      <c r="E193" s="108">
        <v>30</v>
      </c>
      <c r="F193" s="108">
        <v>41</v>
      </c>
      <c r="G193" s="108">
        <v>33</v>
      </c>
      <c r="H193" s="557">
        <v>38</v>
      </c>
      <c r="I193" s="114">
        <v>46</v>
      </c>
      <c r="J193" s="114">
        <v>12</v>
      </c>
      <c r="K193" s="114">
        <v>80</v>
      </c>
      <c r="L193" s="114">
        <v>70</v>
      </c>
      <c r="M193" s="114">
        <v>200</v>
      </c>
      <c r="N193" s="755">
        <v>232</v>
      </c>
      <c r="O193" s="731">
        <v>289</v>
      </c>
      <c r="P193" s="1067">
        <v>266</v>
      </c>
      <c r="Q193" s="731">
        <v>281</v>
      </c>
      <c r="R193" s="134">
        <v>247</v>
      </c>
    </row>
    <row r="194" spans="1:123" ht="12" customHeight="1">
      <c r="A194" s="537" t="s">
        <v>416</v>
      </c>
      <c r="B194" s="454">
        <v>21</v>
      </c>
      <c r="C194" s="107">
        <v>27</v>
      </c>
      <c r="D194" s="108">
        <v>36</v>
      </c>
      <c r="E194" s="108">
        <v>56</v>
      </c>
      <c r="F194" s="108">
        <v>52</v>
      </c>
      <c r="G194" s="108">
        <v>62</v>
      </c>
      <c r="H194" s="557">
        <v>90</v>
      </c>
      <c r="I194" s="114">
        <v>75</v>
      </c>
      <c r="J194" s="114">
        <v>121</v>
      </c>
      <c r="K194" s="114">
        <v>137</v>
      </c>
      <c r="L194" s="114">
        <v>134</v>
      </c>
      <c r="M194" s="114">
        <v>128</v>
      </c>
      <c r="N194" s="755">
        <v>151</v>
      </c>
      <c r="O194" s="731">
        <v>146</v>
      </c>
      <c r="P194" s="1067">
        <v>139</v>
      </c>
      <c r="Q194" s="731">
        <v>130</v>
      </c>
      <c r="R194" s="134">
        <v>188</v>
      </c>
    </row>
    <row r="195" spans="1:123" ht="12" customHeight="1">
      <c r="A195" s="537" t="s">
        <v>417</v>
      </c>
      <c r="B195" s="454">
        <v>2246</v>
      </c>
      <c r="C195" s="107">
        <v>3136</v>
      </c>
      <c r="D195" s="108">
        <v>3098</v>
      </c>
      <c r="E195" s="108">
        <v>3010</v>
      </c>
      <c r="F195" s="108">
        <v>2989</v>
      </c>
      <c r="G195" s="108">
        <v>2905</v>
      </c>
      <c r="H195" s="557">
        <v>3092</v>
      </c>
      <c r="I195" s="114">
        <v>3607</v>
      </c>
      <c r="J195" s="114">
        <v>4836</v>
      </c>
      <c r="K195" s="114">
        <v>4299</v>
      </c>
      <c r="L195" s="114">
        <v>4552</v>
      </c>
      <c r="M195" s="114">
        <v>5020</v>
      </c>
      <c r="N195" s="755">
        <v>4969</v>
      </c>
      <c r="O195" s="731">
        <v>5045</v>
      </c>
      <c r="P195" s="1068">
        <v>4623</v>
      </c>
      <c r="Q195" s="731">
        <v>4564</v>
      </c>
      <c r="R195" s="134">
        <v>4993</v>
      </c>
    </row>
    <row r="196" spans="1:123" ht="12" customHeight="1">
      <c r="A196" s="537" t="s">
        <v>418</v>
      </c>
      <c r="B196" s="454">
        <v>17</v>
      </c>
      <c r="C196" s="107">
        <v>21</v>
      </c>
      <c r="D196" s="108">
        <v>20</v>
      </c>
      <c r="E196" s="108">
        <v>23</v>
      </c>
      <c r="F196" s="108">
        <v>24</v>
      </c>
      <c r="G196" s="108">
        <v>19</v>
      </c>
      <c r="H196" s="557">
        <v>16</v>
      </c>
      <c r="I196" s="114">
        <v>22</v>
      </c>
      <c r="J196" s="114">
        <v>22</v>
      </c>
      <c r="K196" s="114">
        <v>13</v>
      </c>
      <c r="L196" s="114">
        <v>25</v>
      </c>
      <c r="M196" s="114">
        <v>20</v>
      </c>
      <c r="N196" s="755">
        <v>25</v>
      </c>
      <c r="O196" s="731">
        <v>23</v>
      </c>
      <c r="P196" s="1067">
        <v>24</v>
      </c>
      <c r="Q196" s="731">
        <v>22</v>
      </c>
      <c r="R196" s="134">
        <v>28</v>
      </c>
    </row>
    <row r="197" spans="1:123" ht="12" customHeight="1">
      <c r="A197" s="537" t="s">
        <v>419</v>
      </c>
      <c r="B197" s="558">
        <v>1</v>
      </c>
      <c r="C197" s="107" t="s">
        <v>57</v>
      </c>
      <c r="D197" s="108">
        <v>2</v>
      </c>
      <c r="E197" s="108" t="s">
        <v>57</v>
      </c>
      <c r="F197" s="108">
        <v>1</v>
      </c>
      <c r="G197" s="108" t="s">
        <v>57</v>
      </c>
      <c r="H197" s="557">
        <v>1</v>
      </c>
      <c r="I197" s="108" t="s">
        <v>57</v>
      </c>
      <c r="J197" s="111" t="s">
        <v>57</v>
      </c>
      <c r="K197" s="114">
        <v>1</v>
      </c>
      <c r="L197" s="109" t="s">
        <v>57</v>
      </c>
      <c r="M197" s="109" t="s">
        <v>57</v>
      </c>
      <c r="N197" s="1069" t="s">
        <v>57</v>
      </c>
      <c r="O197" s="731">
        <v>1</v>
      </c>
      <c r="P197" s="1067">
        <v>1</v>
      </c>
      <c r="Q197" s="109" t="s">
        <v>57</v>
      </c>
      <c r="R197" s="139" t="s">
        <v>57</v>
      </c>
    </row>
    <row r="198" spans="1:123" ht="12" customHeight="1">
      <c r="A198" s="370" t="s">
        <v>420</v>
      </c>
      <c r="B198" s="454">
        <v>1</v>
      </c>
      <c r="C198" s="107">
        <v>4</v>
      </c>
      <c r="D198" s="108">
        <v>1</v>
      </c>
      <c r="E198" s="108" t="s">
        <v>57</v>
      </c>
      <c r="F198" s="108" t="s">
        <v>57</v>
      </c>
      <c r="G198" s="108" t="s">
        <v>57</v>
      </c>
      <c r="H198" s="557">
        <v>2</v>
      </c>
      <c r="I198" s="114">
        <v>1</v>
      </c>
      <c r="J198" s="111" t="s">
        <v>57</v>
      </c>
      <c r="K198" s="109" t="s">
        <v>57</v>
      </c>
      <c r="L198" s="109" t="s">
        <v>57</v>
      </c>
      <c r="M198" s="114">
        <v>1</v>
      </c>
      <c r="N198" s="1069" t="s">
        <v>57</v>
      </c>
      <c r="O198" s="731">
        <v>1</v>
      </c>
      <c r="P198" s="1067">
        <v>2</v>
      </c>
      <c r="Q198" s="731">
        <v>1</v>
      </c>
      <c r="R198" s="139" t="s">
        <v>57</v>
      </c>
    </row>
    <row r="199" spans="1:123" ht="12" customHeight="1">
      <c r="A199" s="537" t="s">
        <v>710</v>
      </c>
      <c r="B199" s="558" t="s">
        <v>57</v>
      </c>
      <c r="C199" s="107">
        <v>1</v>
      </c>
      <c r="D199" s="108" t="s">
        <v>57</v>
      </c>
      <c r="E199" s="108" t="s">
        <v>57</v>
      </c>
      <c r="F199" s="108">
        <v>1</v>
      </c>
      <c r="G199" s="108">
        <v>1</v>
      </c>
      <c r="H199" s="110" t="s">
        <v>57</v>
      </c>
      <c r="I199" s="110" t="s">
        <v>57</v>
      </c>
      <c r="J199" s="114">
        <v>3</v>
      </c>
      <c r="K199" s="109" t="s">
        <v>57</v>
      </c>
      <c r="L199" s="109" t="s">
        <v>57</v>
      </c>
      <c r="M199" s="114">
        <v>3</v>
      </c>
      <c r="N199" s="755">
        <v>1</v>
      </c>
      <c r="O199" s="109" t="s">
        <v>57</v>
      </c>
      <c r="P199" s="1067">
        <v>1</v>
      </c>
      <c r="Q199" s="109" t="s">
        <v>57</v>
      </c>
      <c r="R199" s="139" t="s">
        <v>57</v>
      </c>
    </row>
    <row r="200" spans="1:123" ht="12" customHeight="1">
      <c r="A200" s="537" t="s">
        <v>711</v>
      </c>
      <c r="B200" s="454">
        <v>26</v>
      </c>
      <c r="C200" s="107">
        <v>49</v>
      </c>
      <c r="D200" s="108">
        <v>45</v>
      </c>
      <c r="E200" s="108">
        <v>42</v>
      </c>
      <c r="F200" s="108">
        <v>41</v>
      </c>
      <c r="G200" s="108">
        <v>49</v>
      </c>
      <c r="H200" s="557">
        <v>37</v>
      </c>
      <c r="I200" s="114">
        <v>19</v>
      </c>
      <c r="J200" s="114">
        <v>51</v>
      </c>
      <c r="K200" s="114">
        <v>26</v>
      </c>
      <c r="L200" s="114">
        <v>41</v>
      </c>
      <c r="M200" s="114">
        <v>33</v>
      </c>
      <c r="N200" s="755">
        <v>25</v>
      </c>
      <c r="O200" s="731">
        <v>21</v>
      </c>
      <c r="P200" s="1067">
        <v>18</v>
      </c>
      <c r="Q200" s="731">
        <v>7</v>
      </c>
      <c r="R200" s="134">
        <v>6</v>
      </c>
    </row>
    <row r="201" spans="1:123" ht="12" customHeight="1">
      <c r="A201" s="537" t="s">
        <v>422</v>
      </c>
      <c r="B201" s="454">
        <v>32</v>
      </c>
      <c r="C201" s="107">
        <v>42</v>
      </c>
      <c r="D201" s="108">
        <v>34</v>
      </c>
      <c r="E201" s="108">
        <v>39</v>
      </c>
      <c r="F201" s="108">
        <v>37</v>
      </c>
      <c r="G201" s="108">
        <v>43</v>
      </c>
      <c r="H201" s="557">
        <v>52</v>
      </c>
      <c r="I201" s="114">
        <v>49</v>
      </c>
      <c r="J201" s="114">
        <v>23</v>
      </c>
      <c r="K201" s="114">
        <v>60</v>
      </c>
      <c r="L201" s="114">
        <v>68</v>
      </c>
      <c r="M201" s="114">
        <v>117</v>
      </c>
      <c r="N201" s="755">
        <v>120</v>
      </c>
      <c r="O201" s="731">
        <v>232</v>
      </c>
      <c r="P201" s="1067">
        <v>216</v>
      </c>
      <c r="Q201" s="731">
        <v>310</v>
      </c>
      <c r="R201" s="134">
        <v>543</v>
      </c>
    </row>
    <row r="202" spans="1:123" ht="12" customHeight="1">
      <c r="A202" s="537" t="s">
        <v>712</v>
      </c>
      <c r="C202" s="107"/>
      <c r="D202" s="108"/>
      <c r="E202" s="108"/>
      <c r="F202" s="108"/>
      <c r="G202" s="108"/>
      <c r="H202" s="557"/>
      <c r="I202" s="114"/>
      <c r="J202" s="114"/>
      <c r="K202" s="109" t="s">
        <v>57</v>
      </c>
      <c r="L202" s="109" t="s">
        <v>57</v>
      </c>
      <c r="M202" s="109" t="s">
        <v>57</v>
      </c>
      <c r="N202" s="1069" t="s">
        <v>57</v>
      </c>
      <c r="O202" s="731">
        <v>1</v>
      </c>
      <c r="P202" s="1067">
        <v>5</v>
      </c>
      <c r="Q202" s="109" t="s">
        <v>57</v>
      </c>
      <c r="R202" s="134">
        <v>3</v>
      </c>
    </row>
    <row r="203" spans="1:123" ht="12" customHeight="1">
      <c r="A203" s="537" t="s">
        <v>471</v>
      </c>
      <c r="B203" s="558" t="s">
        <v>57</v>
      </c>
      <c r="C203" s="107">
        <v>2</v>
      </c>
      <c r="D203" s="108">
        <v>1</v>
      </c>
      <c r="E203" s="108">
        <v>1</v>
      </c>
      <c r="F203" s="108" t="s">
        <v>57</v>
      </c>
      <c r="G203" s="108">
        <v>4</v>
      </c>
      <c r="H203" s="557">
        <v>1</v>
      </c>
      <c r="I203" s="114">
        <v>1</v>
      </c>
      <c r="J203" s="111" t="s">
        <v>57</v>
      </c>
      <c r="K203" s="109" t="s">
        <v>57</v>
      </c>
      <c r="L203" s="109" t="s">
        <v>57</v>
      </c>
      <c r="M203" s="109" t="s">
        <v>57</v>
      </c>
      <c r="N203" s="755">
        <v>5</v>
      </c>
      <c r="O203" s="731">
        <v>5</v>
      </c>
      <c r="P203" s="1067">
        <v>2</v>
      </c>
      <c r="Q203" s="731">
        <v>2</v>
      </c>
      <c r="R203" s="134">
        <v>4</v>
      </c>
    </row>
    <row r="204" spans="1:123" ht="12" customHeight="1">
      <c r="A204" s="537" t="s">
        <v>425</v>
      </c>
      <c r="B204" s="558" t="s">
        <v>57</v>
      </c>
      <c r="C204" s="107" t="s">
        <v>57</v>
      </c>
      <c r="D204" s="108" t="s">
        <v>57</v>
      </c>
      <c r="E204" s="108" t="s">
        <v>57</v>
      </c>
      <c r="F204" s="108">
        <v>1</v>
      </c>
      <c r="G204" s="108" t="s">
        <v>57</v>
      </c>
      <c r="H204" s="110" t="s">
        <v>57</v>
      </c>
      <c r="I204" s="110" t="s">
        <v>57</v>
      </c>
      <c r="J204" s="114">
        <v>1</v>
      </c>
      <c r="K204" s="109" t="s">
        <v>57</v>
      </c>
      <c r="L204" s="109" t="s">
        <v>57</v>
      </c>
      <c r="M204" s="109" t="s">
        <v>57</v>
      </c>
      <c r="N204" s="1069" t="s">
        <v>57</v>
      </c>
      <c r="O204" s="109" t="s">
        <v>57</v>
      </c>
      <c r="P204" s="109" t="s">
        <v>57</v>
      </c>
      <c r="Q204" s="731">
        <v>1</v>
      </c>
      <c r="R204" s="139" t="s">
        <v>57</v>
      </c>
    </row>
    <row r="205" spans="1:123" ht="12" customHeight="1">
      <c r="A205" s="537" t="s">
        <v>426</v>
      </c>
      <c r="B205" s="558" t="s">
        <v>57</v>
      </c>
      <c r="C205" s="107">
        <v>2</v>
      </c>
      <c r="D205" s="108">
        <v>2</v>
      </c>
      <c r="E205" s="108" t="s">
        <v>57</v>
      </c>
      <c r="F205" s="108">
        <v>4</v>
      </c>
      <c r="G205" s="108">
        <v>2</v>
      </c>
      <c r="H205" s="557">
        <v>1</v>
      </c>
      <c r="I205" s="110" t="s">
        <v>57</v>
      </c>
      <c r="J205" s="111" t="s">
        <v>57</v>
      </c>
      <c r="K205" s="109" t="s">
        <v>57</v>
      </c>
      <c r="L205" s="114">
        <v>1</v>
      </c>
      <c r="M205" s="114">
        <v>2</v>
      </c>
      <c r="N205" s="1069" t="s">
        <v>57</v>
      </c>
      <c r="O205" s="109" t="s">
        <v>57</v>
      </c>
      <c r="P205" s="109" t="s">
        <v>57</v>
      </c>
      <c r="Q205" s="731">
        <v>1</v>
      </c>
      <c r="R205" s="139" t="s">
        <v>57</v>
      </c>
    </row>
    <row r="206" spans="1:123" ht="12" customHeight="1" thickBot="1">
      <c r="A206" s="561" t="s">
        <v>690</v>
      </c>
      <c r="B206" s="562">
        <v>3</v>
      </c>
      <c r="C206" s="563">
        <v>40</v>
      </c>
      <c r="D206" s="564">
        <v>55</v>
      </c>
      <c r="E206" s="564">
        <v>19</v>
      </c>
      <c r="F206" s="564">
        <v>14</v>
      </c>
      <c r="G206" s="564">
        <v>16</v>
      </c>
      <c r="H206" s="565">
        <v>20</v>
      </c>
      <c r="I206" s="566">
        <v>1</v>
      </c>
      <c r="J206" s="566">
        <v>4</v>
      </c>
      <c r="K206" s="566">
        <v>2</v>
      </c>
      <c r="L206" s="566">
        <v>1</v>
      </c>
      <c r="M206" s="566">
        <v>25</v>
      </c>
      <c r="N206" s="1070">
        <v>22</v>
      </c>
      <c r="O206" s="566">
        <v>7</v>
      </c>
      <c r="P206" s="567">
        <v>7</v>
      </c>
      <c r="Q206" s="566">
        <v>17</v>
      </c>
      <c r="R206" s="568">
        <v>18</v>
      </c>
    </row>
    <row r="207" spans="1:123" ht="12" customHeight="1">
      <c r="A207" s="569" t="s">
        <v>428</v>
      </c>
      <c r="B207" s="570"/>
      <c r="C207" s="570"/>
      <c r="D207" s="571"/>
      <c r="E207" s="571"/>
      <c r="F207" s="571"/>
      <c r="G207" s="571"/>
      <c r="H207" s="105"/>
      <c r="I207" s="105"/>
      <c r="J207" s="105"/>
      <c r="K207" s="105"/>
      <c r="L207" s="105"/>
      <c r="M207" s="105"/>
      <c r="N207" s="105"/>
      <c r="O207" s="106"/>
      <c r="P207" s="105"/>
      <c r="Q207" s="105"/>
      <c r="R207" s="1271"/>
    </row>
    <row r="208" spans="1:123" s="98" customFormat="1" ht="12" customHeight="1">
      <c r="A208" s="1563" t="s">
        <v>713</v>
      </c>
      <c r="B208" s="1564"/>
      <c r="C208" s="1564"/>
      <c r="D208" s="1564"/>
      <c r="E208" s="1564"/>
      <c r="F208" s="1564"/>
      <c r="G208" s="1564"/>
      <c r="H208" s="1564"/>
      <c r="I208" s="1564"/>
      <c r="J208" s="1564"/>
      <c r="K208" s="1564"/>
      <c r="L208" s="1564"/>
      <c r="M208" s="1564"/>
      <c r="N208" s="1564"/>
      <c r="O208" s="1564"/>
      <c r="P208" s="1564"/>
      <c r="Q208" s="1564"/>
      <c r="R208" s="1565"/>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c r="BO208" s="83"/>
      <c r="BP208" s="83"/>
      <c r="BQ208" s="83"/>
      <c r="BR208" s="83"/>
      <c r="BS208" s="83"/>
      <c r="BT208" s="83"/>
      <c r="BU208" s="83"/>
      <c r="BV208" s="83"/>
      <c r="BW208" s="83"/>
      <c r="BX208" s="83"/>
      <c r="BY208" s="83"/>
      <c r="BZ208" s="83"/>
      <c r="CA208" s="83"/>
      <c r="CB208" s="83"/>
      <c r="CC208" s="83"/>
      <c r="CD208" s="83"/>
      <c r="CE208" s="83"/>
      <c r="CF208" s="83"/>
      <c r="CG208" s="83"/>
      <c r="CH208" s="83"/>
      <c r="CI208" s="83"/>
      <c r="CJ208" s="83"/>
      <c r="CK208" s="83"/>
      <c r="CL208" s="83"/>
      <c r="CM208" s="83"/>
      <c r="CN208" s="83"/>
      <c r="CO208" s="83"/>
      <c r="CP208" s="83"/>
      <c r="CQ208" s="83"/>
      <c r="CR208" s="83"/>
      <c r="CS208" s="83"/>
      <c r="CT208" s="83"/>
      <c r="CU208" s="83"/>
      <c r="CV208" s="83"/>
      <c r="CW208" s="83"/>
      <c r="CX208" s="83"/>
      <c r="CY208" s="83"/>
      <c r="CZ208" s="83"/>
      <c r="DA208" s="83"/>
      <c r="DB208" s="83"/>
      <c r="DC208" s="83"/>
      <c r="DD208" s="83"/>
      <c r="DE208" s="83"/>
      <c r="DF208" s="83"/>
      <c r="DG208" s="83"/>
      <c r="DH208" s="83"/>
      <c r="DI208" s="83"/>
      <c r="DJ208" s="83"/>
      <c r="DK208" s="83"/>
      <c r="DL208" s="83"/>
      <c r="DM208" s="83"/>
      <c r="DN208" s="83"/>
      <c r="DO208" s="83"/>
      <c r="DP208" s="83"/>
      <c r="DQ208" s="83"/>
      <c r="DR208" s="83"/>
      <c r="DS208" s="83"/>
    </row>
    <row r="209" spans="1:18" ht="12" customHeight="1">
      <c r="A209" s="1563"/>
      <c r="B209" s="1564"/>
      <c r="C209" s="1564"/>
      <c r="D209" s="1564"/>
      <c r="E209" s="1564"/>
      <c r="F209" s="1564"/>
      <c r="G209" s="1564"/>
      <c r="H209" s="1564"/>
      <c r="I209" s="1564"/>
      <c r="J209" s="1564"/>
      <c r="K209" s="1564"/>
      <c r="L209" s="1564"/>
      <c r="M209" s="1564"/>
      <c r="N209" s="1564"/>
      <c r="O209" s="1564"/>
      <c r="P209" s="1564"/>
      <c r="Q209" s="1564"/>
      <c r="R209" s="1565"/>
    </row>
    <row r="210" spans="1:18" ht="16.5" thickBot="1">
      <c r="A210" s="561" t="s">
        <v>970</v>
      </c>
      <c r="B210" s="562"/>
      <c r="C210" s="572"/>
      <c r="D210" s="572"/>
      <c r="E210" s="572"/>
      <c r="F210" s="572"/>
      <c r="G210" s="572"/>
      <c r="H210" s="573"/>
      <c r="I210" s="573"/>
      <c r="J210" s="573"/>
      <c r="K210" s="573"/>
      <c r="L210" s="573"/>
      <c r="M210" s="573"/>
      <c r="N210" s="573"/>
      <c r="O210" s="566"/>
      <c r="P210" s="573"/>
      <c r="Q210" s="573"/>
      <c r="R210" s="752"/>
    </row>
    <row r="212" spans="1:18" ht="15">
      <c r="A212" s="1294" t="s">
        <v>1071</v>
      </c>
    </row>
  </sheetData>
  <sheetProtection algorithmName="SHA-512" hashValue="B7gn+zUlMT0oVfzhQjf5o44yatU516HDG2JkLXAxDUS4Hitfd2BXumv8JrWn6x1lomMJTR7Mjx/2x24XCX8gOg==" saltValue="SEu8+xChXbBCPcD80JDo3g==" spinCount="100000" sheet="1" objects="1" scenarios="1"/>
  <mergeCells count="4">
    <mergeCell ref="A208:R209"/>
    <mergeCell ref="A1:R1"/>
    <mergeCell ref="A2:R2"/>
    <mergeCell ref="A3:R3"/>
  </mergeCells>
  <hyperlinks>
    <hyperlink ref="A212" location="'Table of Contents'!A1" display="Return to Table of Contents" xr:uid="{AE45B29F-ABDB-4BA8-9E2A-19743850ED19}"/>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0E44-DAA0-4E4D-A360-B745E3C1CFDA}">
  <sheetPr>
    <pageSetUpPr fitToPage="1"/>
  </sheetPr>
  <dimension ref="A1:CV19"/>
  <sheetViews>
    <sheetView workbookViewId="0">
      <selection activeCell="A18" sqref="A18"/>
    </sheetView>
  </sheetViews>
  <sheetFormatPr defaultColWidth="10.7109375" defaultRowHeight="12.75"/>
  <cols>
    <col min="1" max="1" width="39.140625" style="588" customWidth="1"/>
    <col min="2" max="2" width="10.42578125" style="588" customWidth="1"/>
    <col min="3" max="3" width="13" style="588" customWidth="1"/>
    <col min="4" max="4" width="12.42578125" style="588" customWidth="1"/>
    <col min="5" max="5" width="11.5703125" style="588" customWidth="1"/>
    <col min="6" max="6" width="12.28515625" style="588" customWidth="1"/>
    <col min="7" max="7" width="10.42578125" style="588" customWidth="1"/>
    <col min="8" max="16384" width="10.7109375" style="118"/>
  </cols>
  <sheetData>
    <row r="1" spans="1:100" s="116" customFormat="1" ht="15.75">
      <c r="A1" s="1567" t="s">
        <v>714</v>
      </c>
      <c r="B1" s="1567"/>
      <c r="C1" s="1567"/>
      <c r="D1" s="1567"/>
      <c r="E1" s="1567"/>
      <c r="F1" s="1567"/>
      <c r="G1" s="1567"/>
      <c r="H1" s="115"/>
    </row>
    <row r="2" spans="1:100" s="116" customFormat="1" ht="15.75">
      <c r="A2" s="1567" t="s">
        <v>715</v>
      </c>
      <c r="B2" s="1567"/>
      <c r="C2" s="1567"/>
      <c r="D2" s="1567"/>
      <c r="E2" s="1567"/>
      <c r="F2" s="1567"/>
      <c r="G2" s="1567"/>
      <c r="H2" s="115"/>
    </row>
    <row r="3" spans="1:100" ht="15" thickBot="1">
      <c r="A3" s="1568" t="s">
        <v>971</v>
      </c>
      <c r="B3" s="1568"/>
      <c r="C3" s="1568"/>
      <c r="D3" s="1568"/>
      <c r="E3" s="1568"/>
      <c r="F3" s="1568"/>
      <c r="G3" s="1568"/>
      <c r="H3" s="117"/>
    </row>
    <row r="4" spans="1:100" s="119" customFormat="1" ht="25.5">
      <c r="A4" s="1272" t="s">
        <v>521</v>
      </c>
      <c r="B4" s="1273" t="s">
        <v>716</v>
      </c>
      <c r="C4" s="1273" t="s">
        <v>717</v>
      </c>
      <c r="D4" s="1273" t="s">
        <v>718</v>
      </c>
      <c r="E4" s="1273" t="s">
        <v>719</v>
      </c>
      <c r="F4" s="1273" t="s">
        <v>720</v>
      </c>
      <c r="G4" s="1274" t="s">
        <v>149</v>
      </c>
      <c r="H4" s="117"/>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row>
    <row r="5" spans="1:100" s="116" customFormat="1">
      <c r="A5" s="574" t="s">
        <v>724</v>
      </c>
      <c r="B5" s="575">
        <v>1854</v>
      </c>
      <c r="C5" s="575">
        <v>5197</v>
      </c>
      <c r="D5" s="575">
        <v>2143</v>
      </c>
      <c r="E5" s="575">
        <v>21</v>
      </c>
      <c r="F5" s="576"/>
      <c r="G5" s="577">
        <f t="shared" ref="G5:G14" si="0">SUM(B5:F5)</f>
        <v>9215</v>
      </c>
      <c r="H5" s="120"/>
    </row>
    <row r="6" spans="1:100" s="116" customFormat="1">
      <c r="A6" s="574" t="s">
        <v>972</v>
      </c>
      <c r="B6" s="575">
        <v>3655</v>
      </c>
      <c r="C6" s="575">
        <v>6387</v>
      </c>
      <c r="D6" s="575">
        <v>2378</v>
      </c>
      <c r="E6" s="575">
        <v>23</v>
      </c>
      <c r="F6" s="578"/>
      <c r="G6" s="577">
        <f t="shared" si="0"/>
        <v>12443</v>
      </c>
      <c r="H6" s="115"/>
    </row>
    <row r="7" spans="1:100" s="116" customFormat="1">
      <c r="A7" s="574" t="s">
        <v>973</v>
      </c>
      <c r="B7" s="575">
        <f>SUM(B8:B10)</f>
        <v>3440</v>
      </c>
      <c r="C7" s="575">
        <f t="shared" ref="C7:E7" si="1">SUM(C8:C10)</f>
        <v>6682</v>
      </c>
      <c r="D7" s="575">
        <f t="shared" si="1"/>
        <v>2362</v>
      </c>
      <c r="E7" s="575">
        <f t="shared" si="1"/>
        <v>31</v>
      </c>
      <c r="F7" s="578" t="s">
        <v>57</v>
      </c>
      <c r="G7" s="577">
        <f t="shared" si="0"/>
        <v>12515</v>
      </c>
      <c r="H7" s="115"/>
    </row>
    <row r="8" spans="1:100">
      <c r="A8" s="579" t="s">
        <v>721</v>
      </c>
      <c r="B8" s="580">
        <v>3044</v>
      </c>
      <c r="C8" s="580">
        <v>6527</v>
      </c>
      <c r="D8" s="580">
        <v>2308</v>
      </c>
      <c r="E8" s="580">
        <v>31</v>
      </c>
      <c r="F8" s="578"/>
      <c r="G8" s="581">
        <f t="shared" si="0"/>
        <v>11910</v>
      </c>
      <c r="H8" s="117"/>
    </row>
    <row r="9" spans="1:100">
      <c r="A9" s="579" t="s">
        <v>722</v>
      </c>
      <c r="B9" s="580">
        <v>335</v>
      </c>
      <c r="C9" s="580">
        <v>124</v>
      </c>
      <c r="D9" s="580">
        <v>38</v>
      </c>
      <c r="E9" s="578">
        <v>0</v>
      </c>
      <c r="F9" s="578"/>
      <c r="G9" s="581">
        <f t="shared" si="0"/>
        <v>497</v>
      </c>
      <c r="H9" s="117"/>
    </row>
    <row r="10" spans="1:100">
      <c r="A10" s="579" t="s">
        <v>723</v>
      </c>
      <c r="B10" s="580">
        <v>61</v>
      </c>
      <c r="C10" s="580">
        <v>31</v>
      </c>
      <c r="D10" s="580">
        <v>16</v>
      </c>
      <c r="E10" s="578">
        <v>0</v>
      </c>
      <c r="F10" s="578"/>
      <c r="G10" s="581">
        <f t="shared" si="0"/>
        <v>108</v>
      </c>
      <c r="H10" s="117"/>
    </row>
    <row r="11" spans="1:100" s="116" customFormat="1">
      <c r="A11" s="574" t="s">
        <v>974</v>
      </c>
      <c r="B11" s="575">
        <f>SUM(B12:B13)</f>
        <v>2069</v>
      </c>
      <c r="C11" s="575">
        <f t="shared" ref="C11:E11" si="2">SUM(C12:C13)</f>
        <v>4902</v>
      </c>
      <c r="D11" s="575">
        <f t="shared" si="2"/>
        <v>2159</v>
      </c>
      <c r="E11" s="575">
        <f t="shared" si="2"/>
        <v>13</v>
      </c>
      <c r="F11" s="578" t="s">
        <v>57</v>
      </c>
      <c r="G11" s="577">
        <f t="shared" si="0"/>
        <v>9143</v>
      </c>
      <c r="H11" s="115"/>
    </row>
    <row r="12" spans="1:100">
      <c r="A12" s="579" t="s">
        <v>725</v>
      </c>
      <c r="B12" s="580">
        <v>102</v>
      </c>
      <c r="C12" s="580">
        <v>46</v>
      </c>
      <c r="D12" s="580">
        <v>26</v>
      </c>
      <c r="E12" s="578">
        <v>0</v>
      </c>
      <c r="F12" s="578"/>
      <c r="G12" s="581">
        <f t="shared" si="0"/>
        <v>174</v>
      </c>
      <c r="H12" s="117"/>
    </row>
    <row r="13" spans="1:100" ht="15.75">
      <c r="A13" s="579" t="s">
        <v>726</v>
      </c>
      <c r="B13" s="580">
        <v>1967</v>
      </c>
      <c r="C13" s="580">
        <v>4856</v>
      </c>
      <c r="D13" s="580">
        <v>2133</v>
      </c>
      <c r="E13" s="580">
        <v>13</v>
      </c>
      <c r="F13" s="578"/>
      <c r="G13" s="581">
        <f t="shared" si="0"/>
        <v>8969</v>
      </c>
      <c r="H13" s="117"/>
    </row>
    <row r="14" spans="1:100" s="116" customFormat="1" ht="26.25" thickBot="1">
      <c r="A14" s="1276" t="s">
        <v>975</v>
      </c>
      <c r="B14" s="1277" t="s">
        <v>57</v>
      </c>
      <c r="C14" s="1278">
        <v>17221</v>
      </c>
      <c r="D14" s="1277" t="s">
        <v>57</v>
      </c>
      <c r="E14" s="1277" t="s">
        <v>57</v>
      </c>
      <c r="F14" s="1277" t="s">
        <v>57</v>
      </c>
      <c r="G14" s="1279">
        <f t="shared" si="0"/>
        <v>17221</v>
      </c>
      <c r="H14" s="115"/>
    </row>
    <row r="15" spans="1:100">
      <c r="A15" s="582" t="s">
        <v>513</v>
      </c>
      <c r="B15" s="1275"/>
      <c r="C15" s="1275"/>
      <c r="D15" s="1275"/>
      <c r="E15" s="1275"/>
      <c r="F15" s="1275"/>
      <c r="G15" s="583"/>
      <c r="H15" s="117"/>
    </row>
    <row r="16" spans="1:100" ht="16.5" thickBot="1">
      <c r="A16" s="584" t="s">
        <v>727</v>
      </c>
      <c r="B16" s="585"/>
      <c r="C16" s="585"/>
      <c r="D16" s="585"/>
      <c r="E16" s="585"/>
      <c r="F16" s="585"/>
      <c r="G16" s="586"/>
      <c r="H16" s="117"/>
    </row>
    <row r="17" spans="1:8">
      <c r="A17" s="587"/>
      <c r="B17" s="587"/>
      <c r="C17" s="587"/>
      <c r="D17" s="587"/>
      <c r="E17" s="587"/>
      <c r="F17" s="587"/>
      <c r="G17" s="587"/>
      <c r="H17" s="117"/>
    </row>
    <row r="18" spans="1:8" ht="15">
      <c r="A18" s="1294" t="s">
        <v>1071</v>
      </c>
      <c r="B18" s="587"/>
      <c r="C18" s="587"/>
      <c r="D18" s="587"/>
      <c r="E18" s="587"/>
      <c r="F18" s="587"/>
      <c r="G18" s="587"/>
      <c r="H18" s="117"/>
    </row>
    <row r="19" spans="1:8">
      <c r="A19" s="587"/>
      <c r="B19" s="587"/>
      <c r="C19" s="587"/>
      <c r="D19" s="587"/>
      <c r="E19" s="587"/>
      <c r="F19" s="587"/>
      <c r="G19" s="587"/>
      <c r="H19" s="117"/>
    </row>
  </sheetData>
  <sheetProtection algorithmName="SHA-512" hashValue="pTzx0jMz3RM4zkUvF8FZto8pHu07WdR+C1+L9L9vzNMTMdeeU6buhHKYJMh8uHdyBV19h3BGzlZbFWghdyO/ZA==" saltValue="QFfrHQ8PfrqpsclvEy0JLA==" spinCount="100000" sheet="1" objects="1" scenarios="1"/>
  <mergeCells count="3">
    <mergeCell ref="A1:G1"/>
    <mergeCell ref="A2:G2"/>
    <mergeCell ref="A3:G3"/>
  </mergeCells>
  <hyperlinks>
    <hyperlink ref="A18" location="'Table of Contents'!A1" display="Return to Table of Contents" xr:uid="{560FD3DB-E6EB-40D2-BDF4-45FB2BAE36EF}"/>
  </hyperlinks>
  <pageMargins left="0.7" right="0.7" top="0.75" bottom="0.75" header="0.3" footer="0.3"/>
  <pageSetup scale="82" fitToHeight="0" orientation="portrait" r:id="rId1"/>
  <ignoredErrors>
    <ignoredError sqref="B7:E10 B12:E12 B11 D11:E11" unlockedFormula="1"/>
    <ignoredError sqref="C11" formulaRange="1"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D42D-3468-4873-9E78-BB710816D217}">
  <sheetPr>
    <pageSetUpPr fitToPage="1"/>
  </sheetPr>
  <dimension ref="A1:AV63"/>
  <sheetViews>
    <sheetView topLeftCell="A46" workbookViewId="0">
      <selection activeCell="A63" sqref="A63"/>
    </sheetView>
  </sheetViews>
  <sheetFormatPr defaultColWidth="9.140625" defaultRowHeight="12.75"/>
  <cols>
    <col min="1" max="1" width="55.5703125" style="1072" customWidth="1"/>
    <col min="2" max="2" width="10.5703125" style="1116" hidden="1" customWidth="1"/>
    <col min="3" max="3" width="10.5703125" style="1072" hidden="1" customWidth="1"/>
    <col min="4" max="8" width="16.140625" style="1072" hidden="1" customWidth="1"/>
    <col min="9" max="9" width="19" style="1072" hidden="1" customWidth="1"/>
    <col min="10" max="10" width="10.42578125" style="1072" hidden="1" customWidth="1"/>
    <col min="11" max="11" width="13.5703125" style="1072" hidden="1" customWidth="1"/>
    <col min="12" max="12" width="13.5703125" style="1116" hidden="1" customWidth="1"/>
    <col min="13" max="13" width="0" style="1117" hidden="1" customWidth="1"/>
    <col min="14" max="16" width="9.140625" style="1072"/>
    <col min="17" max="17" width="10.140625" style="1072" customWidth="1"/>
    <col min="18" max="20" width="9.140625" style="1072"/>
    <col min="21" max="21" width="12.140625" style="1072" customWidth="1"/>
    <col min="22" max="256" width="9.140625" style="1072"/>
    <col min="257" max="257" width="55.5703125" style="1072" customWidth="1"/>
    <col min="258" max="265" width="0" style="1072" hidden="1" customWidth="1"/>
    <col min="266" max="266" width="10.42578125" style="1072" customWidth="1"/>
    <col min="267" max="268" width="13.5703125" style="1072" customWidth="1"/>
    <col min="269" max="512" width="9.140625" style="1072"/>
    <col min="513" max="513" width="55.5703125" style="1072" customWidth="1"/>
    <col min="514" max="521" width="0" style="1072" hidden="1" customWidth="1"/>
    <col min="522" max="522" width="10.42578125" style="1072" customWidth="1"/>
    <col min="523" max="524" width="13.5703125" style="1072" customWidth="1"/>
    <col min="525" max="768" width="9.140625" style="1072"/>
    <col min="769" max="769" width="55.5703125" style="1072" customWidth="1"/>
    <col min="770" max="777" width="0" style="1072" hidden="1" customWidth="1"/>
    <col min="778" max="778" width="10.42578125" style="1072" customWidth="1"/>
    <col min="779" max="780" width="13.5703125" style="1072" customWidth="1"/>
    <col min="781" max="1024" width="9.140625" style="1072"/>
    <col min="1025" max="1025" width="55.5703125" style="1072" customWidth="1"/>
    <col min="1026" max="1033" width="0" style="1072" hidden="1" customWidth="1"/>
    <col min="1034" max="1034" width="10.42578125" style="1072" customWidth="1"/>
    <col min="1035" max="1036" width="13.5703125" style="1072" customWidth="1"/>
    <col min="1037" max="1280" width="9.140625" style="1072"/>
    <col min="1281" max="1281" width="55.5703125" style="1072" customWidth="1"/>
    <col min="1282" max="1289" width="0" style="1072" hidden="1" customWidth="1"/>
    <col min="1290" max="1290" width="10.42578125" style="1072" customWidth="1"/>
    <col min="1291" max="1292" width="13.5703125" style="1072" customWidth="1"/>
    <col min="1293" max="1536" width="9.140625" style="1072"/>
    <col min="1537" max="1537" width="55.5703125" style="1072" customWidth="1"/>
    <col min="1538" max="1545" width="0" style="1072" hidden="1" customWidth="1"/>
    <col min="1546" max="1546" width="10.42578125" style="1072" customWidth="1"/>
    <col min="1547" max="1548" width="13.5703125" style="1072" customWidth="1"/>
    <col min="1549" max="1792" width="9.140625" style="1072"/>
    <col min="1793" max="1793" width="55.5703125" style="1072" customWidth="1"/>
    <col min="1794" max="1801" width="0" style="1072" hidden="1" customWidth="1"/>
    <col min="1802" max="1802" width="10.42578125" style="1072" customWidth="1"/>
    <col min="1803" max="1804" width="13.5703125" style="1072" customWidth="1"/>
    <col min="1805" max="2048" width="9.140625" style="1072"/>
    <col min="2049" max="2049" width="55.5703125" style="1072" customWidth="1"/>
    <col min="2050" max="2057" width="0" style="1072" hidden="1" customWidth="1"/>
    <col min="2058" max="2058" width="10.42578125" style="1072" customWidth="1"/>
    <col min="2059" max="2060" width="13.5703125" style="1072" customWidth="1"/>
    <col min="2061" max="2304" width="9.140625" style="1072"/>
    <col min="2305" max="2305" width="55.5703125" style="1072" customWidth="1"/>
    <col min="2306" max="2313" width="0" style="1072" hidden="1" customWidth="1"/>
    <col min="2314" max="2314" width="10.42578125" style="1072" customWidth="1"/>
    <col min="2315" max="2316" width="13.5703125" style="1072" customWidth="1"/>
    <col min="2317" max="2560" width="9.140625" style="1072"/>
    <col min="2561" max="2561" width="55.5703125" style="1072" customWidth="1"/>
    <col min="2562" max="2569" width="0" style="1072" hidden="1" customWidth="1"/>
    <col min="2570" max="2570" width="10.42578125" style="1072" customWidth="1"/>
    <col min="2571" max="2572" width="13.5703125" style="1072" customWidth="1"/>
    <col min="2573" max="2816" width="9.140625" style="1072"/>
    <col min="2817" max="2817" width="55.5703125" style="1072" customWidth="1"/>
    <col min="2818" max="2825" width="0" style="1072" hidden="1" customWidth="1"/>
    <col min="2826" max="2826" width="10.42578125" style="1072" customWidth="1"/>
    <col min="2827" max="2828" width="13.5703125" style="1072" customWidth="1"/>
    <col min="2829" max="3072" width="9.140625" style="1072"/>
    <col min="3073" max="3073" width="55.5703125" style="1072" customWidth="1"/>
    <col min="3074" max="3081" width="0" style="1072" hidden="1" customWidth="1"/>
    <col min="3082" max="3082" width="10.42578125" style="1072" customWidth="1"/>
    <col min="3083" max="3084" width="13.5703125" style="1072" customWidth="1"/>
    <col min="3085" max="3328" width="9.140625" style="1072"/>
    <col min="3329" max="3329" width="55.5703125" style="1072" customWidth="1"/>
    <col min="3330" max="3337" width="0" style="1072" hidden="1" customWidth="1"/>
    <col min="3338" max="3338" width="10.42578125" style="1072" customWidth="1"/>
    <col min="3339" max="3340" width="13.5703125" style="1072" customWidth="1"/>
    <col min="3341" max="3584" width="9.140625" style="1072"/>
    <col min="3585" max="3585" width="55.5703125" style="1072" customWidth="1"/>
    <col min="3586" max="3593" width="0" style="1072" hidden="1" customWidth="1"/>
    <col min="3594" max="3594" width="10.42578125" style="1072" customWidth="1"/>
    <col min="3595" max="3596" width="13.5703125" style="1072" customWidth="1"/>
    <col min="3597" max="3840" width="9.140625" style="1072"/>
    <col min="3841" max="3841" width="55.5703125" style="1072" customWidth="1"/>
    <col min="3842" max="3849" width="0" style="1072" hidden="1" customWidth="1"/>
    <col min="3850" max="3850" width="10.42578125" style="1072" customWidth="1"/>
    <col min="3851" max="3852" width="13.5703125" style="1072" customWidth="1"/>
    <col min="3853" max="4096" width="9.140625" style="1072"/>
    <col min="4097" max="4097" width="55.5703125" style="1072" customWidth="1"/>
    <col min="4098" max="4105" width="0" style="1072" hidden="1" customWidth="1"/>
    <col min="4106" max="4106" width="10.42578125" style="1072" customWidth="1"/>
    <col min="4107" max="4108" width="13.5703125" style="1072" customWidth="1"/>
    <col min="4109" max="4352" width="9.140625" style="1072"/>
    <col min="4353" max="4353" width="55.5703125" style="1072" customWidth="1"/>
    <col min="4354" max="4361" width="0" style="1072" hidden="1" customWidth="1"/>
    <col min="4362" max="4362" width="10.42578125" style="1072" customWidth="1"/>
    <col min="4363" max="4364" width="13.5703125" style="1072" customWidth="1"/>
    <col min="4365" max="4608" width="9.140625" style="1072"/>
    <col min="4609" max="4609" width="55.5703125" style="1072" customWidth="1"/>
    <col min="4610" max="4617" width="0" style="1072" hidden="1" customWidth="1"/>
    <col min="4618" max="4618" width="10.42578125" style="1072" customWidth="1"/>
    <col min="4619" max="4620" width="13.5703125" style="1072" customWidth="1"/>
    <col min="4621" max="4864" width="9.140625" style="1072"/>
    <col min="4865" max="4865" width="55.5703125" style="1072" customWidth="1"/>
    <col min="4866" max="4873" width="0" style="1072" hidden="1" customWidth="1"/>
    <col min="4874" max="4874" width="10.42578125" style="1072" customWidth="1"/>
    <col min="4875" max="4876" width="13.5703125" style="1072" customWidth="1"/>
    <col min="4877" max="5120" width="9.140625" style="1072"/>
    <col min="5121" max="5121" width="55.5703125" style="1072" customWidth="1"/>
    <col min="5122" max="5129" width="0" style="1072" hidden="1" customWidth="1"/>
    <col min="5130" max="5130" width="10.42578125" style="1072" customWidth="1"/>
    <col min="5131" max="5132" width="13.5703125" style="1072" customWidth="1"/>
    <col min="5133" max="5376" width="9.140625" style="1072"/>
    <col min="5377" max="5377" width="55.5703125" style="1072" customWidth="1"/>
    <col min="5378" max="5385" width="0" style="1072" hidden="1" customWidth="1"/>
    <col min="5386" max="5386" width="10.42578125" style="1072" customWidth="1"/>
    <col min="5387" max="5388" width="13.5703125" style="1072" customWidth="1"/>
    <col min="5389" max="5632" width="9.140625" style="1072"/>
    <col min="5633" max="5633" width="55.5703125" style="1072" customWidth="1"/>
    <col min="5634" max="5641" width="0" style="1072" hidden="1" customWidth="1"/>
    <col min="5642" max="5642" width="10.42578125" style="1072" customWidth="1"/>
    <col min="5643" max="5644" width="13.5703125" style="1072" customWidth="1"/>
    <col min="5645" max="5888" width="9.140625" style="1072"/>
    <col min="5889" max="5889" width="55.5703125" style="1072" customWidth="1"/>
    <col min="5890" max="5897" width="0" style="1072" hidden="1" customWidth="1"/>
    <col min="5898" max="5898" width="10.42578125" style="1072" customWidth="1"/>
    <col min="5899" max="5900" width="13.5703125" style="1072" customWidth="1"/>
    <col min="5901" max="6144" width="9.140625" style="1072"/>
    <col min="6145" max="6145" width="55.5703125" style="1072" customWidth="1"/>
    <col min="6146" max="6153" width="0" style="1072" hidden="1" customWidth="1"/>
    <col min="6154" max="6154" width="10.42578125" style="1072" customWidth="1"/>
    <col min="6155" max="6156" width="13.5703125" style="1072" customWidth="1"/>
    <col min="6157" max="6400" width="9.140625" style="1072"/>
    <col min="6401" max="6401" width="55.5703125" style="1072" customWidth="1"/>
    <col min="6402" max="6409" width="0" style="1072" hidden="1" customWidth="1"/>
    <col min="6410" max="6410" width="10.42578125" style="1072" customWidth="1"/>
    <col min="6411" max="6412" width="13.5703125" style="1072" customWidth="1"/>
    <col min="6413" max="6656" width="9.140625" style="1072"/>
    <col min="6657" max="6657" width="55.5703125" style="1072" customWidth="1"/>
    <col min="6658" max="6665" width="0" style="1072" hidden="1" customWidth="1"/>
    <col min="6666" max="6666" width="10.42578125" style="1072" customWidth="1"/>
    <col min="6667" max="6668" width="13.5703125" style="1072" customWidth="1"/>
    <col min="6669" max="6912" width="9.140625" style="1072"/>
    <col min="6913" max="6913" width="55.5703125" style="1072" customWidth="1"/>
    <col min="6914" max="6921" width="0" style="1072" hidden="1" customWidth="1"/>
    <col min="6922" max="6922" width="10.42578125" style="1072" customWidth="1"/>
    <col min="6923" max="6924" width="13.5703125" style="1072" customWidth="1"/>
    <col min="6925" max="7168" width="9.140625" style="1072"/>
    <col min="7169" max="7169" width="55.5703125" style="1072" customWidth="1"/>
    <col min="7170" max="7177" width="0" style="1072" hidden="1" customWidth="1"/>
    <col min="7178" max="7178" width="10.42578125" style="1072" customWidth="1"/>
    <col min="7179" max="7180" width="13.5703125" style="1072" customWidth="1"/>
    <col min="7181" max="7424" width="9.140625" style="1072"/>
    <col min="7425" max="7425" width="55.5703125" style="1072" customWidth="1"/>
    <col min="7426" max="7433" width="0" style="1072" hidden="1" customWidth="1"/>
    <col min="7434" max="7434" width="10.42578125" style="1072" customWidth="1"/>
    <col min="7435" max="7436" width="13.5703125" style="1072" customWidth="1"/>
    <col min="7437" max="7680" width="9.140625" style="1072"/>
    <col min="7681" max="7681" width="55.5703125" style="1072" customWidth="1"/>
    <col min="7682" max="7689" width="0" style="1072" hidden="1" customWidth="1"/>
    <col min="7690" max="7690" width="10.42578125" style="1072" customWidth="1"/>
    <col min="7691" max="7692" width="13.5703125" style="1072" customWidth="1"/>
    <col min="7693" max="7936" width="9.140625" style="1072"/>
    <col min="7937" max="7937" width="55.5703125" style="1072" customWidth="1"/>
    <col min="7938" max="7945" width="0" style="1072" hidden="1" customWidth="1"/>
    <col min="7946" max="7946" width="10.42578125" style="1072" customWidth="1"/>
    <col min="7947" max="7948" width="13.5703125" style="1072" customWidth="1"/>
    <col min="7949" max="8192" width="9.140625" style="1072"/>
    <col min="8193" max="8193" width="55.5703125" style="1072" customWidth="1"/>
    <col min="8194" max="8201" width="0" style="1072" hidden="1" customWidth="1"/>
    <col min="8202" max="8202" width="10.42578125" style="1072" customWidth="1"/>
    <col min="8203" max="8204" width="13.5703125" style="1072" customWidth="1"/>
    <col min="8205" max="8448" width="9.140625" style="1072"/>
    <col min="8449" max="8449" width="55.5703125" style="1072" customWidth="1"/>
    <col min="8450" max="8457" width="0" style="1072" hidden="1" customWidth="1"/>
    <col min="8458" max="8458" width="10.42578125" style="1072" customWidth="1"/>
    <col min="8459" max="8460" width="13.5703125" style="1072" customWidth="1"/>
    <col min="8461" max="8704" width="9.140625" style="1072"/>
    <col min="8705" max="8705" width="55.5703125" style="1072" customWidth="1"/>
    <col min="8706" max="8713" width="0" style="1072" hidden="1" customWidth="1"/>
    <col min="8714" max="8714" width="10.42578125" style="1072" customWidth="1"/>
    <col min="8715" max="8716" width="13.5703125" style="1072" customWidth="1"/>
    <col min="8717" max="8960" width="9.140625" style="1072"/>
    <col min="8961" max="8961" width="55.5703125" style="1072" customWidth="1"/>
    <col min="8962" max="8969" width="0" style="1072" hidden="1" customWidth="1"/>
    <col min="8970" max="8970" width="10.42578125" style="1072" customWidth="1"/>
    <col min="8971" max="8972" width="13.5703125" style="1072" customWidth="1"/>
    <col min="8973" max="9216" width="9.140625" style="1072"/>
    <col min="9217" max="9217" width="55.5703125" style="1072" customWidth="1"/>
    <col min="9218" max="9225" width="0" style="1072" hidden="1" customWidth="1"/>
    <col min="9226" max="9226" width="10.42578125" style="1072" customWidth="1"/>
    <col min="9227" max="9228" width="13.5703125" style="1072" customWidth="1"/>
    <col min="9229" max="9472" width="9.140625" style="1072"/>
    <col min="9473" max="9473" width="55.5703125" style="1072" customWidth="1"/>
    <col min="9474" max="9481" width="0" style="1072" hidden="1" customWidth="1"/>
    <col min="9482" max="9482" width="10.42578125" style="1072" customWidth="1"/>
    <col min="9483" max="9484" width="13.5703125" style="1072" customWidth="1"/>
    <col min="9485" max="9728" width="9.140625" style="1072"/>
    <col min="9729" max="9729" width="55.5703125" style="1072" customWidth="1"/>
    <col min="9730" max="9737" width="0" style="1072" hidden="1" customWidth="1"/>
    <col min="9738" max="9738" width="10.42578125" style="1072" customWidth="1"/>
    <col min="9739" max="9740" width="13.5703125" style="1072" customWidth="1"/>
    <col min="9741" max="9984" width="9.140625" style="1072"/>
    <col min="9985" max="9985" width="55.5703125" style="1072" customWidth="1"/>
    <col min="9986" max="9993" width="0" style="1072" hidden="1" customWidth="1"/>
    <col min="9994" max="9994" width="10.42578125" style="1072" customWidth="1"/>
    <col min="9995" max="9996" width="13.5703125" style="1072" customWidth="1"/>
    <col min="9997" max="10240" width="9.140625" style="1072"/>
    <col min="10241" max="10241" width="55.5703125" style="1072" customWidth="1"/>
    <col min="10242" max="10249" width="0" style="1072" hidden="1" customWidth="1"/>
    <col min="10250" max="10250" width="10.42578125" style="1072" customWidth="1"/>
    <col min="10251" max="10252" width="13.5703125" style="1072" customWidth="1"/>
    <col min="10253" max="10496" width="9.140625" style="1072"/>
    <col min="10497" max="10497" width="55.5703125" style="1072" customWidth="1"/>
    <col min="10498" max="10505" width="0" style="1072" hidden="1" customWidth="1"/>
    <col min="10506" max="10506" width="10.42578125" style="1072" customWidth="1"/>
    <col min="10507" max="10508" width="13.5703125" style="1072" customWidth="1"/>
    <col min="10509" max="10752" width="9.140625" style="1072"/>
    <col min="10753" max="10753" width="55.5703125" style="1072" customWidth="1"/>
    <col min="10754" max="10761" width="0" style="1072" hidden="1" customWidth="1"/>
    <col min="10762" max="10762" width="10.42578125" style="1072" customWidth="1"/>
    <col min="10763" max="10764" width="13.5703125" style="1072" customWidth="1"/>
    <col min="10765" max="11008" width="9.140625" style="1072"/>
    <col min="11009" max="11009" width="55.5703125" style="1072" customWidth="1"/>
    <col min="11010" max="11017" width="0" style="1072" hidden="1" customWidth="1"/>
    <col min="11018" max="11018" width="10.42578125" style="1072" customWidth="1"/>
    <col min="11019" max="11020" width="13.5703125" style="1072" customWidth="1"/>
    <col min="11021" max="11264" width="9.140625" style="1072"/>
    <col min="11265" max="11265" width="55.5703125" style="1072" customWidth="1"/>
    <col min="11266" max="11273" width="0" style="1072" hidden="1" customWidth="1"/>
    <col min="11274" max="11274" width="10.42578125" style="1072" customWidth="1"/>
    <col min="11275" max="11276" width="13.5703125" style="1072" customWidth="1"/>
    <col min="11277" max="11520" width="9.140625" style="1072"/>
    <col min="11521" max="11521" width="55.5703125" style="1072" customWidth="1"/>
    <col min="11522" max="11529" width="0" style="1072" hidden="1" customWidth="1"/>
    <col min="11530" max="11530" width="10.42578125" style="1072" customWidth="1"/>
    <col min="11531" max="11532" width="13.5703125" style="1072" customWidth="1"/>
    <col min="11533" max="11776" width="9.140625" style="1072"/>
    <col min="11777" max="11777" width="55.5703125" style="1072" customWidth="1"/>
    <col min="11778" max="11785" width="0" style="1072" hidden="1" customWidth="1"/>
    <col min="11786" max="11786" width="10.42578125" style="1072" customWidth="1"/>
    <col min="11787" max="11788" width="13.5703125" style="1072" customWidth="1"/>
    <col min="11789" max="12032" width="9.140625" style="1072"/>
    <col min="12033" max="12033" width="55.5703125" style="1072" customWidth="1"/>
    <col min="12034" max="12041" width="0" style="1072" hidden="1" customWidth="1"/>
    <col min="12042" max="12042" width="10.42578125" style="1072" customWidth="1"/>
    <col min="12043" max="12044" width="13.5703125" style="1072" customWidth="1"/>
    <col min="12045" max="12288" width="9.140625" style="1072"/>
    <col min="12289" max="12289" width="55.5703125" style="1072" customWidth="1"/>
    <col min="12290" max="12297" width="0" style="1072" hidden="1" customWidth="1"/>
    <col min="12298" max="12298" width="10.42578125" style="1072" customWidth="1"/>
    <col min="12299" max="12300" width="13.5703125" style="1072" customWidth="1"/>
    <col min="12301" max="12544" width="9.140625" style="1072"/>
    <col min="12545" max="12545" width="55.5703125" style="1072" customWidth="1"/>
    <col min="12546" max="12553" width="0" style="1072" hidden="1" customWidth="1"/>
    <col min="12554" max="12554" width="10.42578125" style="1072" customWidth="1"/>
    <col min="12555" max="12556" width="13.5703125" style="1072" customWidth="1"/>
    <col min="12557" max="12800" width="9.140625" style="1072"/>
    <col min="12801" max="12801" width="55.5703125" style="1072" customWidth="1"/>
    <col min="12802" max="12809" width="0" style="1072" hidden="1" customWidth="1"/>
    <col min="12810" max="12810" width="10.42578125" style="1072" customWidth="1"/>
    <col min="12811" max="12812" width="13.5703125" style="1072" customWidth="1"/>
    <col min="12813" max="13056" width="9.140625" style="1072"/>
    <col min="13057" max="13057" width="55.5703125" style="1072" customWidth="1"/>
    <col min="13058" max="13065" width="0" style="1072" hidden="1" customWidth="1"/>
    <col min="13066" max="13066" width="10.42578125" style="1072" customWidth="1"/>
    <col min="13067" max="13068" width="13.5703125" style="1072" customWidth="1"/>
    <col min="13069" max="13312" width="9.140625" style="1072"/>
    <col min="13313" max="13313" width="55.5703125" style="1072" customWidth="1"/>
    <col min="13314" max="13321" width="0" style="1072" hidden="1" customWidth="1"/>
    <col min="13322" max="13322" width="10.42578125" style="1072" customWidth="1"/>
    <col min="13323" max="13324" width="13.5703125" style="1072" customWidth="1"/>
    <col min="13325" max="13568" width="9.140625" style="1072"/>
    <col min="13569" max="13569" width="55.5703125" style="1072" customWidth="1"/>
    <col min="13570" max="13577" width="0" style="1072" hidden="1" customWidth="1"/>
    <col min="13578" max="13578" width="10.42578125" style="1072" customWidth="1"/>
    <col min="13579" max="13580" width="13.5703125" style="1072" customWidth="1"/>
    <col min="13581" max="13824" width="9.140625" style="1072"/>
    <col min="13825" max="13825" width="55.5703125" style="1072" customWidth="1"/>
    <col min="13826" max="13833" width="0" style="1072" hidden="1" customWidth="1"/>
    <col min="13834" max="13834" width="10.42578125" style="1072" customWidth="1"/>
    <col min="13835" max="13836" width="13.5703125" style="1072" customWidth="1"/>
    <col min="13837" max="14080" width="9.140625" style="1072"/>
    <col min="14081" max="14081" width="55.5703125" style="1072" customWidth="1"/>
    <col min="14082" max="14089" width="0" style="1072" hidden="1" customWidth="1"/>
    <col min="14090" max="14090" width="10.42578125" style="1072" customWidth="1"/>
    <col min="14091" max="14092" width="13.5703125" style="1072" customWidth="1"/>
    <col min="14093" max="14336" width="9.140625" style="1072"/>
    <col min="14337" max="14337" width="55.5703125" style="1072" customWidth="1"/>
    <col min="14338" max="14345" width="0" style="1072" hidden="1" customWidth="1"/>
    <col min="14346" max="14346" width="10.42578125" style="1072" customWidth="1"/>
    <col min="14347" max="14348" width="13.5703125" style="1072" customWidth="1"/>
    <col min="14349" max="14592" width="9.140625" style="1072"/>
    <col min="14593" max="14593" width="55.5703125" style="1072" customWidth="1"/>
    <col min="14594" max="14601" width="0" style="1072" hidden="1" customWidth="1"/>
    <col min="14602" max="14602" width="10.42578125" style="1072" customWidth="1"/>
    <col min="14603" max="14604" width="13.5703125" style="1072" customWidth="1"/>
    <col min="14605" max="14848" width="9.140625" style="1072"/>
    <col min="14849" max="14849" width="55.5703125" style="1072" customWidth="1"/>
    <col min="14850" max="14857" width="0" style="1072" hidden="1" customWidth="1"/>
    <col min="14858" max="14858" width="10.42578125" style="1072" customWidth="1"/>
    <col min="14859" max="14860" width="13.5703125" style="1072" customWidth="1"/>
    <col min="14861" max="15104" width="9.140625" style="1072"/>
    <col min="15105" max="15105" width="55.5703125" style="1072" customWidth="1"/>
    <col min="15106" max="15113" width="0" style="1072" hidden="1" customWidth="1"/>
    <col min="15114" max="15114" width="10.42578125" style="1072" customWidth="1"/>
    <col min="15115" max="15116" width="13.5703125" style="1072" customWidth="1"/>
    <col min="15117" max="15360" width="9.140625" style="1072"/>
    <col min="15361" max="15361" width="55.5703125" style="1072" customWidth="1"/>
    <col min="15362" max="15369" width="0" style="1072" hidden="1" customWidth="1"/>
    <col min="15370" max="15370" width="10.42578125" style="1072" customWidth="1"/>
    <col min="15371" max="15372" width="13.5703125" style="1072" customWidth="1"/>
    <col min="15373" max="15616" width="9.140625" style="1072"/>
    <col min="15617" max="15617" width="55.5703125" style="1072" customWidth="1"/>
    <col min="15618" max="15625" width="0" style="1072" hidden="1" customWidth="1"/>
    <col min="15626" max="15626" width="10.42578125" style="1072" customWidth="1"/>
    <col min="15627" max="15628" width="13.5703125" style="1072" customWidth="1"/>
    <col min="15629" max="15872" width="9.140625" style="1072"/>
    <col min="15873" max="15873" width="55.5703125" style="1072" customWidth="1"/>
    <col min="15874" max="15881" width="0" style="1072" hidden="1" customWidth="1"/>
    <col min="15882" max="15882" width="10.42578125" style="1072" customWidth="1"/>
    <col min="15883" max="15884" width="13.5703125" style="1072" customWidth="1"/>
    <col min="15885" max="16128" width="9.140625" style="1072"/>
    <col min="16129" max="16129" width="55.5703125" style="1072" customWidth="1"/>
    <col min="16130" max="16137" width="0" style="1072" hidden="1" customWidth="1"/>
    <col min="16138" max="16138" width="10.42578125" style="1072" customWidth="1"/>
    <col min="16139" max="16140" width="13.5703125" style="1072" customWidth="1"/>
    <col min="16141" max="16384" width="9.140625" style="1072"/>
  </cols>
  <sheetData>
    <row r="1" spans="1:48" s="1076" customFormat="1" ht="15" customHeight="1">
      <c r="A1" s="1573" t="s">
        <v>728</v>
      </c>
      <c r="B1" s="1573"/>
      <c r="C1" s="1573"/>
      <c r="D1" s="1573"/>
      <c r="E1" s="1573"/>
      <c r="F1" s="1573"/>
      <c r="G1" s="1573"/>
      <c r="H1" s="1573"/>
      <c r="I1" s="1573"/>
      <c r="J1" s="1573"/>
      <c r="K1" s="1573"/>
      <c r="L1" s="1573"/>
      <c r="M1" s="1573"/>
      <c r="N1" s="1573"/>
      <c r="O1" s="1573"/>
      <c r="P1" s="1573"/>
      <c r="Q1" s="1573"/>
      <c r="R1" s="1573"/>
    </row>
    <row r="2" spans="1:48" s="1076" customFormat="1" ht="15" customHeight="1">
      <c r="A2" s="1573" t="s">
        <v>729</v>
      </c>
      <c r="B2" s="1573"/>
      <c r="C2" s="1573"/>
      <c r="D2" s="1573"/>
      <c r="E2" s="1573"/>
      <c r="F2" s="1573"/>
      <c r="G2" s="1573"/>
      <c r="H2" s="1573"/>
      <c r="I2" s="1573"/>
      <c r="J2" s="1573"/>
      <c r="K2" s="1573"/>
      <c r="L2" s="1573"/>
      <c r="M2" s="1573"/>
      <c r="N2" s="1573"/>
      <c r="O2" s="1573"/>
      <c r="P2" s="1573"/>
      <c r="Q2" s="1573"/>
      <c r="R2" s="1573"/>
    </row>
    <row r="3" spans="1:48" s="1076" customFormat="1" ht="13.35" customHeight="1" thickBot="1">
      <c r="A3" s="1574" t="s">
        <v>961</v>
      </c>
      <c r="B3" s="1574"/>
      <c r="C3" s="1574"/>
      <c r="D3" s="1574"/>
      <c r="E3" s="1574"/>
      <c r="F3" s="1574"/>
      <c r="G3" s="1574"/>
      <c r="H3" s="1574"/>
      <c r="I3" s="1574"/>
      <c r="J3" s="1574"/>
      <c r="K3" s="1574"/>
      <c r="L3" s="1574"/>
      <c r="M3" s="1574"/>
      <c r="N3" s="1574"/>
      <c r="O3" s="1574"/>
      <c r="P3" s="1574"/>
      <c r="Q3" s="1574"/>
      <c r="R3" s="1574"/>
    </row>
    <row r="4" spans="1:48" s="1073" customFormat="1" ht="21.6" customHeight="1" thickBot="1">
      <c r="A4" s="1131" t="s">
        <v>730</v>
      </c>
      <c r="B4" s="1132">
        <v>2007</v>
      </c>
      <c r="C4" s="1132">
        <v>2008</v>
      </c>
      <c r="D4" s="1132">
        <v>2009</v>
      </c>
      <c r="E4" s="1132">
        <v>2010</v>
      </c>
      <c r="F4" s="1132">
        <v>2011</v>
      </c>
      <c r="G4" s="1132">
        <v>2012</v>
      </c>
      <c r="H4" s="1132">
        <v>2013</v>
      </c>
      <c r="I4" s="1132">
        <v>2014</v>
      </c>
      <c r="J4" s="1132">
        <v>2015</v>
      </c>
      <c r="K4" s="1132">
        <v>2016</v>
      </c>
      <c r="L4" s="1132">
        <v>2017</v>
      </c>
      <c r="M4" s="1132">
        <v>2018</v>
      </c>
      <c r="N4" s="1132">
        <v>2019</v>
      </c>
      <c r="O4" s="1132">
        <v>2020</v>
      </c>
      <c r="P4" s="1132">
        <v>2021</v>
      </c>
      <c r="Q4" s="1132">
        <v>2022</v>
      </c>
      <c r="R4" s="1133">
        <v>2023</v>
      </c>
      <c r="S4" s="1072"/>
      <c r="T4" s="1072"/>
      <c r="U4" s="1072"/>
      <c r="V4" s="1072"/>
      <c r="W4" s="1072"/>
      <c r="X4" s="1072"/>
      <c r="Y4" s="1072"/>
      <c r="Z4" s="1072"/>
      <c r="AA4" s="1072"/>
      <c r="AB4" s="1072"/>
      <c r="AC4" s="1072"/>
      <c r="AD4" s="1072"/>
      <c r="AE4" s="1072"/>
      <c r="AF4" s="1072"/>
      <c r="AG4" s="1072"/>
      <c r="AH4" s="1072"/>
      <c r="AI4" s="1072"/>
      <c r="AJ4" s="1072"/>
      <c r="AK4" s="1072"/>
      <c r="AL4" s="1072"/>
      <c r="AM4" s="1072"/>
      <c r="AN4" s="1072"/>
      <c r="AO4" s="1072"/>
      <c r="AP4" s="1072"/>
      <c r="AQ4" s="1072"/>
      <c r="AR4" s="1072"/>
      <c r="AS4" s="1072"/>
      <c r="AT4" s="1072"/>
      <c r="AU4" s="1072"/>
      <c r="AV4" s="1072"/>
    </row>
    <row r="5" spans="1:48" s="1076" customFormat="1" ht="22.35" customHeight="1">
      <c r="A5" s="1119" t="s">
        <v>731</v>
      </c>
      <c r="B5" s="1120"/>
      <c r="C5" s="1121"/>
      <c r="D5" s="1121"/>
      <c r="E5" s="1121"/>
      <c r="F5" s="1121"/>
      <c r="G5" s="1121"/>
      <c r="H5" s="1121"/>
      <c r="I5" s="1122"/>
      <c r="J5" s="1122"/>
      <c r="K5" s="1122"/>
      <c r="L5" s="1120"/>
      <c r="M5" s="1123"/>
      <c r="N5" s="1122"/>
      <c r="O5" s="1122"/>
      <c r="P5" s="1122"/>
      <c r="Q5" s="1122"/>
      <c r="R5" s="1124"/>
    </row>
    <row r="6" spans="1:48" s="1076" customFormat="1">
      <c r="A6" s="1077"/>
      <c r="B6" s="1078"/>
      <c r="C6" s="1081"/>
      <c r="D6" s="1081"/>
      <c r="E6" s="1081"/>
      <c r="F6" s="1081"/>
      <c r="G6" s="1081"/>
      <c r="H6" s="1081"/>
      <c r="I6" s="1079"/>
      <c r="J6" s="1079"/>
      <c r="K6" s="1079"/>
      <c r="L6" s="1078"/>
      <c r="M6" s="1082"/>
      <c r="N6" s="1079"/>
      <c r="O6" s="1079"/>
      <c r="P6" s="1079"/>
      <c r="Q6" s="1079"/>
      <c r="R6" s="1080"/>
    </row>
    <row r="7" spans="1:48" s="1076" customFormat="1">
      <c r="A7" s="1077" t="s">
        <v>732</v>
      </c>
      <c r="B7" s="1074">
        <v>51420</v>
      </c>
      <c r="C7" s="1074">
        <v>51774</v>
      </c>
      <c r="D7" s="1074">
        <v>51482</v>
      </c>
      <c r="E7" s="1074">
        <f t="shared" ref="E7:R7" si="0">SUM(E8:E23)</f>
        <v>51649</v>
      </c>
      <c r="F7" s="1074">
        <f t="shared" si="0"/>
        <v>53755</v>
      </c>
      <c r="G7" s="1074">
        <f t="shared" si="0"/>
        <v>51323</v>
      </c>
      <c r="H7" s="1074">
        <f t="shared" si="0"/>
        <v>48109</v>
      </c>
      <c r="I7" s="1074">
        <f t="shared" si="0"/>
        <v>48204</v>
      </c>
      <c r="J7" s="1074">
        <f t="shared" si="0"/>
        <v>45381</v>
      </c>
      <c r="K7" s="1074">
        <f t="shared" si="0"/>
        <v>49467</v>
      </c>
      <c r="L7" s="1074">
        <f t="shared" si="0"/>
        <v>47678</v>
      </c>
      <c r="M7" s="1074">
        <f t="shared" si="0"/>
        <v>48063</v>
      </c>
      <c r="N7" s="1074">
        <f t="shared" si="0"/>
        <v>48373</v>
      </c>
      <c r="O7" s="1074">
        <f t="shared" si="0"/>
        <v>51856</v>
      </c>
      <c r="P7" s="1074">
        <f t="shared" si="0"/>
        <v>49715</v>
      </c>
      <c r="Q7" s="1074">
        <f t="shared" si="0"/>
        <v>45642</v>
      </c>
      <c r="R7" s="1075">
        <f t="shared" si="0"/>
        <v>45168</v>
      </c>
    </row>
    <row r="8" spans="1:48" ht="17.25" customHeight="1">
      <c r="A8" s="1083" t="s">
        <v>733</v>
      </c>
      <c r="B8" s="1084"/>
      <c r="C8" s="1084"/>
      <c r="D8" s="1084"/>
      <c r="E8" s="1084"/>
      <c r="F8" s="1084"/>
      <c r="G8" s="1084"/>
      <c r="H8" s="1084"/>
      <c r="I8" s="1085"/>
      <c r="J8" s="1085"/>
      <c r="K8" s="1085"/>
      <c r="L8" s="1086"/>
      <c r="M8" s="1086"/>
      <c r="N8" s="1087"/>
      <c r="O8" s="1087"/>
      <c r="P8" s="1087"/>
      <c r="Q8" s="1085"/>
      <c r="R8" s="1088"/>
    </row>
    <row r="9" spans="1:48">
      <c r="A9" s="1083" t="s">
        <v>734</v>
      </c>
      <c r="B9" s="1084">
        <v>619</v>
      </c>
      <c r="C9" s="1084">
        <v>621</v>
      </c>
      <c r="D9" s="1084">
        <v>628</v>
      </c>
      <c r="E9" s="1084">
        <v>773</v>
      </c>
      <c r="F9" s="1084">
        <v>892</v>
      </c>
      <c r="G9" s="1084">
        <v>739</v>
      </c>
      <c r="H9" s="1084">
        <v>804</v>
      </c>
      <c r="I9" s="1084">
        <v>698</v>
      </c>
      <c r="J9" s="1084">
        <v>631</v>
      </c>
      <c r="K9" s="1084">
        <v>846</v>
      </c>
      <c r="L9" s="643">
        <v>735</v>
      </c>
      <c r="M9" s="643">
        <v>580</v>
      </c>
      <c r="N9" s="643">
        <v>635</v>
      </c>
      <c r="O9" s="643">
        <v>651</v>
      </c>
      <c r="P9" s="643">
        <v>483</v>
      </c>
      <c r="Q9" s="1089">
        <v>447</v>
      </c>
      <c r="R9" s="1090">
        <v>425</v>
      </c>
    </row>
    <row r="10" spans="1:48">
      <c r="A10" s="1083" t="s">
        <v>735</v>
      </c>
      <c r="B10" s="1084">
        <v>1787</v>
      </c>
      <c r="C10" s="1084">
        <v>1819</v>
      </c>
      <c r="D10" s="1084">
        <v>1792</v>
      </c>
      <c r="E10" s="1084">
        <v>1720</v>
      </c>
      <c r="F10" s="1084">
        <v>1920</v>
      </c>
      <c r="G10" s="1084">
        <v>1529</v>
      </c>
      <c r="H10" s="1084">
        <v>1765</v>
      </c>
      <c r="I10" s="1084">
        <v>1500</v>
      </c>
      <c r="J10" s="1084">
        <v>1498</v>
      </c>
      <c r="K10" s="1084">
        <v>2242</v>
      </c>
      <c r="L10" s="643">
        <v>2702</v>
      </c>
      <c r="M10" s="643">
        <v>2543</v>
      </c>
      <c r="N10" s="643">
        <v>2678</v>
      </c>
      <c r="O10" s="643">
        <v>3046</v>
      </c>
      <c r="P10" s="643">
        <v>3145</v>
      </c>
      <c r="Q10" s="1089">
        <v>2560</v>
      </c>
      <c r="R10" s="1090">
        <v>2465</v>
      </c>
    </row>
    <row r="11" spans="1:48">
      <c r="A11" s="1083" t="s">
        <v>736</v>
      </c>
      <c r="B11" s="1084">
        <v>7</v>
      </c>
      <c r="C11" s="1084">
        <v>10</v>
      </c>
      <c r="D11" s="1084">
        <v>13</v>
      </c>
      <c r="E11" s="1084">
        <v>5</v>
      </c>
      <c r="F11" s="1084">
        <v>4</v>
      </c>
      <c r="G11" s="1084">
        <v>6</v>
      </c>
      <c r="H11" s="1084">
        <v>5</v>
      </c>
      <c r="I11" s="1084">
        <v>74</v>
      </c>
      <c r="J11" s="1084">
        <v>75</v>
      </c>
      <c r="K11" s="1084">
        <v>289</v>
      </c>
      <c r="L11" s="643">
        <v>371</v>
      </c>
      <c r="M11" s="643">
        <v>242</v>
      </c>
      <c r="N11" s="643">
        <v>285</v>
      </c>
      <c r="O11" s="643">
        <v>351</v>
      </c>
      <c r="P11" s="643">
        <v>446</v>
      </c>
      <c r="Q11" s="1089">
        <v>567</v>
      </c>
      <c r="R11" s="1090">
        <v>740</v>
      </c>
    </row>
    <row r="12" spans="1:48">
      <c r="A12" s="1083" t="s">
        <v>737</v>
      </c>
      <c r="B12" s="1084">
        <v>12</v>
      </c>
      <c r="C12" s="1084">
        <v>12</v>
      </c>
      <c r="D12" s="1084">
        <v>42</v>
      </c>
      <c r="E12" s="1084">
        <v>14</v>
      </c>
      <c r="F12" s="1084">
        <v>9</v>
      </c>
      <c r="G12" s="1084">
        <v>4</v>
      </c>
      <c r="H12" s="1084">
        <v>3</v>
      </c>
      <c r="I12" s="1084">
        <v>1</v>
      </c>
      <c r="J12" s="1084">
        <v>1</v>
      </c>
      <c r="K12" s="1084">
        <v>12</v>
      </c>
      <c r="L12" s="643">
        <v>4</v>
      </c>
      <c r="M12" s="643">
        <v>3</v>
      </c>
      <c r="N12" s="643">
        <v>1</v>
      </c>
      <c r="O12" s="1091" t="s">
        <v>57</v>
      </c>
      <c r="P12" s="1091" t="s">
        <v>57</v>
      </c>
      <c r="Q12" s="1089">
        <v>3</v>
      </c>
      <c r="R12" s="1090">
        <v>0</v>
      </c>
    </row>
    <row r="13" spans="1:48">
      <c r="A13" s="1083" t="s">
        <v>738</v>
      </c>
      <c r="B13" s="1084">
        <v>28715</v>
      </c>
      <c r="C13" s="1084">
        <v>26878</v>
      </c>
      <c r="D13" s="1084">
        <v>25527</v>
      </c>
      <c r="E13" s="1084">
        <v>27611</v>
      </c>
      <c r="F13" s="1084">
        <v>26033</v>
      </c>
      <c r="G13" s="1084">
        <v>25441</v>
      </c>
      <c r="H13" s="1084">
        <v>24738</v>
      </c>
      <c r="I13" s="1084">
        <v>25088</v>
      </c>
      <c r="J13" s="1084">
        <v>26443</v>
      </c>
      <c r="K13" s="1084">
        <v>26319</v>
      </c>
      <c r="L13" s="643">
        <v>22765</v>
      </c>
      <c r="M13" s="643">
        <v>26363</v>
      </c>
      <c r="N13" s="643">
        <v>23406</v>
      </c>
      <c r="O13" s="643">
        <v>24246</v>
      </c>
      <c r="P13" s="643">
        <v>23010</v>
      </c>
      <c r="Q13" s="1089">
        <v>19552</v>
      </c>
      <c r="R13" s="1090">
        <v>20467</v>
      </c>
    </row>
    <row r="14" spans="1:48">
      <c r="A14" s="1083" t="s">
        <v>739</v>
      </c>
      <c r="B14" s="1084">
        <v>20</v>
      </c>
      <c r="C14" s="1084">
        <v>21</v>
      </c>
      <c r="D14" s="1084">
        <v>20</v>
      </c>
      <c r="E14" s="1084">
        <v>9</v>
      </c>
      <c r="F14" s="1084">
        <v>8</v>
      </c>
      <c r="G14" s="1084">
        <v>9</v>
      </c>
      <c r="H14" s="1084">
        <v>9</v>
      </c>
      <c r="I14" s="1084">
        <v>8</v>
      </c>
      <c r="J14" s="1084">
        <v>13</v>
      </c>
      <c r="K14" s="1084">
        <v>14</v>
      </c>
      <c r="L14" s="643">
        <v>20</v>
      </c>
      <c r="M14" s="643">
        <v>18</v>
      </c>
      <c r="N14" s="643">
        <v>7</v>
      </c>
      <c r="O14" s="643">
        <v>11</v>
      </c>
      <c r="P14" s="643">
        <v>7</v>
      </c>
      <c r="Q14" s="1089">
        <v>4</v>
      </c>
      <c r="R14" s="1090">
        <v>5</v>
      </c>
    </row>
    <row r="15" spans="1:48">
      <c r="A15" s="1083" t="s">
        <v>740</v>
      </c>
      <c r="B15" s="1084">
        <v>1389</v>
      </c>
      <c r="C15" s="1084">
        <v>1263</v>
      </c>
      <c r="D15" s="1084">
        <v>1246</v>
      </c>
      <c r="E15" s="1084">
        <v>2567</v>
      </c>
      <c r="F15" s="1084">
        <v>2842</v>
      </c>
      <c r="G15" s="1084">
        <v>3016</v>
      </c>
      <c r="H15" s="1084">
        <v>2874</v>
      </c>
      <c r="I15" s="1084">
        <v>2831</v>
      </c>
      <c r="J15" s="1084">
        <v>2425</v>
      </c>
      <c r="K15" s="1084">
        <v>2813</v>
      </c>
      <c r="L15" s="643">
        <v>2542</v>
      </c>
      <c r="M15" s="643">
        <v>2657</v>
      </c>
      <c r="N15" s="643">
        <v>3008</v>
      </c>
      <c r="O15" s="643">
        <v>3900</v>
      </c>
      <c r="P15" s="643">
        <v>2600</v>
      </c>
      <c r="Q15" s="1089">
        <v>4342</v>
      </c>
      <c r="R15" s="1090">
        <v>2976</v>
      </c>
    </row>
    <row r="16" spans="1:48">
      <c r="A16" s="1083" t="s">
        <v>741</v>
      </c>
      <c r="B16" s="1084">
        <v>1090</v>
      </c>
      <c r="C16" s="1084">
        <v>975</v>
      </c>
      <c r="D16" s="1084">
        <v>723</v>
      </c>
      <c r="E16" s="1084">
        <v>539</v>
      </c>
      <c r="F16" s="1084">
        <v>531</v>
      </c>
      <c r="G16" s="1084">
        <v>413</v>
      </c>
      <c r="H16" s="1084">
        <v>432</v>
      </c>
      <c r="I16" s="1084">
        <v>276</v>
      </c>
      <c r="J16" s="1084">
        <v>104</v>
      </c>
      <c r="K16" s="1084">
        <v>222</v>
      </c>
      <c r="L16" s="643">
        <v>117</v>
      </c>
      <c r="M16" s="643">
        <v>66</v>
      </c>
      <c r="N16" s="643">
        <v>68</v>
      </c>
      <c r="O16" s="643">
        <v>69</v>
      </c>
      <c r="P16" s="643">
        <v>68</v>
      </c>
      <c r="Q16" s="1089">
        <v>85</v>
      </c>
      <c r="R16" s="1090">
        <v>86</v>
      </c>
    </row>
    <row r="17" spans="1:20">
      <c r="A17" s="1083" t="s">
        <v>742</v>
      </c>
      <c r="B17" s="1084">
        <v>2355</v>
      </c>
      <c r="C17" s="1084">
        <v>2774</v>
      </c>
      <c r="D17" s="1084">
        <v>1949</v>
      </c>
      <c r="E17" s="1084">
        <v>2173</v>
      </c>
      <c r="F17" s="1084">
        <v>2457</v>
      </c>
      <c r="G17" s="1084">
        <v>1984</v>
      </c>
      <c r="H17" s="1084">
        <v>1702</v>
      </c>
      <c r="I17" s="1084">
        <v>2154</v>
      </c>
      <c r="J17" s="1084">
        <v>1976</v>
      </c>
      <c r="K17" s="1084">
        <v>2359</v>
      </c>
      <c r="L17" s="643">
        <v>2343</v>
      </c>
      <c r="M17" s="643">
        <v>2374</v>
      </c>
      <c r="N17" s="643">
        <v>2460</v>
      </c>
      <c r="O17" s="643">
        <v>2598</v>
      </c>
      <c r="P17" s="643">
        <v>3138</v>
      </c>
      <c r="Q17" s="1089">
        <v>2761</v>
      </c>
      <c r="R17" s="1090">
        <v>3026</v>
      </c>
    </row>
    <row r="18" spans="1:20">
      <c r="A18" s="1083" t="s">
        <v>743</v>
      </c>
      <c r="B18" s="1084">
        <v>8279</v>
      </c>
      <c r="C18" s="1084">
        <v>10339</v>
      </c>
      <c r="D18" s="1084">
        <v>11478</v>
      </c>
      <c r="E18" s="1084">
        <v>9326</v>
      </c>
      <c r="F18" s="1084">
        <v>9949</v>
      </c>
      <c r="G18" s="1084">
        <v>8202</v>
      </c>
      <c r="H18" s="1084">
        <v>8660</v>
      </c>
      <c r="I18" s="1084">
        <v>6701</v>
      </c>
      <c r="J18" s="1084">
        <v>5330</v>
      </c>
      <c r="K18" s="1084">
        <v>7621</v>
      </c>
      <c r="L18" s="643">
        <v>7811</v>
      </c>
      <c r="M18" s="643">
        <v>6249</v>
      </c>
      <c r="N18" s="643">
        <v>6258</v>
      </c>
      <c r="O18" s="643">
        <v>7242</v>
      </c>
      <c r="P18" s="643">
        <v>7556</v>
      </c>
      <c r="Q18" s="1089">
        <v>6318</v>
      </c>
      <c r="R18" s="1090">
        <v>5956</v>
      </c>
    </row>
    <row r="19" spans="1:20">
      <c r="A19" s="1083" t="s">
        <v>744</v>
      </c>
      <c r="B19" s="1084">
        <v>1864</v>
      </c>
      <c r="C19" s="1084">
        <v>1837</v>
      </c>
      <c r="D19" s="1084">
        <v>2583</v>
      </c>
      <c r="E19" s="1084">
        <v>2259</v>
      </c>
      <c r="F19" s="1084">
        <v>3077</v>
      </c>
      <c r="G19" s="1084">
        <v>2748</v>
      </c>
      <c r="H19" s="1084">
        <v>1648</v>
      </c>
      <c r="I19" s="1084">
        <v>977</v>
      </c>
      <c r="J19" s="1084">
        <v>354</v>
      </c>
      <c r="K19" s="1084">
        <v>131</v>
      </c>
      <c r="L19" s="643">
        <v>94</v>
      </c>
      <c r="M19" s="643">
        <v>45</v>
      </c>
      <c r="N19" s="643">
        <v>32</v>
      </c>
      <c r="O19" s="643">
        <v>26</v>
      </c>
      <c r="P19" s="643">
        <v>28</v>
      </c>
      <c r="Q19" s="1089">
        <v>36</v>
      </c>
      <c r="R19" s="1090">
        <v>45</v>
      </c>
    </row>
    <row r="20" spans="1:20">
      <c r="A20" s="1083" t="s">
        <v>745</v>
      </c>
      <c r="B20" s="1084">
        <v>137</v>
      </c>
      <c r="C20" s="1084">
        <v>183</v>
      </c>
      <c r="D20" s="1084">
        <v>347</v>
      </c>
      <c r="E20" s="1084">
        <v>411</v>
      </c>
      <c r="F20" s="1084">
        <v>470</v>
      </c>
      <c r="G20" s="1084">
        <v>439</v>
      </c>
      <c r="H20" s="1084">
        <v>461</v>
      </c>
      <c r="I20" s="1084">
        <v>404</v>
      </c>
      <c r="J20" s="1084">
        <v>708</v>
      </c>
      <c r="K20" s="1084">
        <v>360</v>
      </c>
      <c r="L20" s="643">
        <v>440</v>
      </c>
      <c r="M20" s="643">
        <v>362</v>
      </c>
      <c r="N20" s="643">
        <v>446</v>
      </c>
      <c r="O20" s="643">
        <v>441</v>
      </c>
      <c r="P20" s="643">
        <v>738</v>
      </c>
      <c r="Q20" s="1089">
        <v>625</v>
      </c>
      <c r="R20" s="1090">
        <v>762</v>
      </c>
    </row>
    <row r="21" spans="1:20">
      <c r="A21" s="1083" t="s">
        <v>746</v>
      </c>
      <c r="B21" s="1084">
        <v>214</v>
      </c>
      <c r="C21" s="1084">
        <v>228</v>
      </c>
      <c r="D21" s="1084">
        <v>301</v>
      </c>
      <c r="E21" s="1084">
        <v>237</v>
      </c>
      <c r="F21" s="1084">
        <v>275</v>
      </c>
      <c r="G21" s="1084">
        <v>162</v>
      </c>
      <c r="H21" s="1084">
        <v>120</v>
      </c>
      <c r="I21" s="1084">
        <v>214</v>
      </c>
      <c r="J21" s="1084">
        <v>126</v>
      </c>
      <c r="K21" s="1084">
        <v>117</v>
      </c>
      <c r="L21" s="643">
        <v>146</v>
      </c>
      <c r="M21" s="643">
        <v>3</v>
      </c>
      <c r="N21" s="643">
        <v>71</v>
      </c>
      <c r="O21" s="643">
        <v>118</v>
      </c>
      <c r="P21" s="643">
        <v>92</v>
      </c>
      <c r="Q21" s="1089">
        <v>116</v>
      </c>
      <c r="R21" s="1090">
        <v>119</v>
      </c>
    </row>
    <row r="22" spans="1:20">
      <c r="A22" s="1083" t="s">
        <v>747</v>
      </c>
      <c r="B22" s="1084">
        <v>1476</v>
      </c>
      <c r="C22" s="1084">
        <v>1642</v>
      </c>
      <c r="D22" s="1084">
        <v>1423</v>
      </c>
      <c r="E22" s="1084">
        <v>1912</v>
      </c>
      <c r="F22" s="1084">
        <v>1948</v>
      </c>
      <c r="G22" s="1084">
        <v>2196</v>
      </c>
      <c r="H22" s="1084">
        <v>3363</v>
      </c>
      <c r="I22" s="1084">
        <v>4417</v>
      </c>
      <c r="J22" s="1084">
        <v>4859</v>
      </c>
      <c r="K22" s="1084">
        <v>4783</v>
      </c>
      <c r="L22" s="643">
        <v>5605</v>
      </c>
      <c r="M22" s="643">
        <v>5225</v>
      </c>
      <c r="N22" s="643">
        <v>7113</v>
      </c>
      <c r="O22" s="643">
        <v>7738</v>
      </c>
      <c r="P22" s="643">
        <v>7048</v>
      </c>
      <c r="Q22" s="1089">
        <v>7016</v>
      </c>
      <c r="R22" s="1090">
        <v>7033</v>
      </c>
    </row>
    <row r="23" spans="1:20">
      <c r="A23" s="1083" t="s">
        <v>748</v>
      </c>
      <c r="B23" s="1084">
        <v>3456</v>
      </c>
      <c r="C23" s="1084">
        <v>3172</v>
      </c>
      <c r="D23" s="1084">
        <v>3410</v>
      </c>
      <c r="E23" s="1084">
        <v>2093</v>
      </c>
      <c r="F23" s="1084">
        <v>3340</v>
      </c>
      <c r="G23" s="1084">
        <f>1604+2831</f>
        <v>4435</v>
      </c>
      <c r="H23" s="1084">
        <v>1525</v>
      </c>
      <c r="I23" s="1084">
        <v>2861</v>
      </c>
      <c r="J23" s="1084">
        <v>838</v>
      </c>
      <c r="K23" s="1084">
        <v>1339</v>
      </c>
      <c r="L23" s="643">
        <v>1983</v>
      </c>
      <c r="M23" s="643">
        <v>1333</v>
      </c>
      <c r="N23" s="643">
        <v>1905</v>
      </c>
      <c r="O23" s="643">
        <v>1419</v>
      </c>
      <c r="P23" s="643">
        <v>1356</v>
      </c>
      <c r="Q23" s="1089">
        <v>1210</v>
      </c>
      <c r="R23" s="1090">
        <v>1063</v>
      </c>
    </row>
    <row r="24" spans="1:20">
      <c r="A24" s="1083" t="s">
        <v>749</v>
      </c>
      <c r="B24" s="1084">
        <v>981</v>
      </c>
      <c r="C24" s="1084">
        <v>986</v>
      </c>
      <c r="D24" s="1084">
        <v>1121</v>
      </c>
      <c r="E24" s="1084">
        <v>1094</v>
      </c>
      <c r="F24" s="1084">
        <v>1389</v>
      </c>
      <c r="G24" s="1084">
        <v>1298</v>
      </c>
      <c r="H24" s="1084">
        <v>1254</v>
      </c>
      <c r="I24" s="1084">
        <v>1755</v>
      </c>
      <c r="J24" s="1084">
        <v>2139</v>
      </c>
      <c r="K24" s="1084">
        <v>4051</v>
      </c>
      <c r="L24" s="643">
        <v>5095</v>
      </c>
      <c r="M24" s="643">
        <v>3326</v>
      </c>
      <c r="N24" s="643">
        <v>2922</v>
      </c>
      <c r="O24" s="643">
        <v>2960</v>
      </c>
      <c r="P24" s="643">
        <v>2939</v>
      </c>
      <c r="Q24" s="1089">
        <v>3166</v>
      </c>
      <c r="R24" s="1090">
        <v>3110</v>
      </c>
    </row>
    <row r="25" spans="1:20">
      <c r="A25" s="1083" t="s">
        <v>750</v>
      </c>
      <c r="B25" s="1084">
        <v>5246</v>
      </c>
      <c r="C25" s="1084">
        <v>6164</v>
      </c>
      <c r="D25" s="1084">
        <v>6133</v>
      </c>
      <c r="E25" s="1084">
        <v>5237</v>
      </c>
      <c r="F25" s="1084">
        <v>5798</v>
      </c>
      <c r="G25" s="1084">
        <v>3922</v>
      </c>
      <c r="H25" s="1084">
        <v>3846</v>
      </c>
      <c r="I25" s="1084">
        <v>5344</v>
      </c>
      <c r="J25" s="1084">
        <v>2390</v>
      </c>
      <c r="K25" s="1084">
        <v>3440</v>
      </c>
      <c r="L25" s="643">
        <v>3286</v>
      </c>
      <c r="M25" s="643">
        <v>2196</v>
      </c>
      <c r="N25" s="643">
        <v>3693</v>
      </c>
      <c r="O25" s="643">
        <v>1957</v>
      </c>
      <c r="P25" s="643">
        <v>1719</v>
      </c>
      <c r="Q25" s="1089">
        <v>1740</v>
      </c>
      <c r="R25" s="1090">
        <v>2065</v>
      </c>
    </row>
    <row r="26" spans="1:20">
      <c r="A26" s="1083" t="s">
        <v>751</v>
      </c>
      <c r="B26" s="1084">
        <v>994</v>
      </c>
      <c r="C26" s="1084">
        <v>1009</v>
      </c>
      <c r="D26" s="1084">
        <v>1334</v>
      </c>
      <c r="E26" s="1084">
        <v>1236</v>
      </c>
      <c r="F26" s="1084">
        <v>1603</v>
      </c>
      <c r="G26" s="1084">
        <v>1775</v>
      </c>
      <c r="H26" s="1084">
        <v>1338</v>
      </c>
      <c r="I26" s="1084">
        <v>1100</v>
      </c>
      <c r="J26" s="1084">
        <v>1012</v>
      </c>
      <c r="K26" s="1084">
        <v>1601</v>
      </c>
      <c r="L26" s="643">
        <v>2376</v>
      </c>
      <c r="M26" s="643">
        <v>1768</v>
      </c>
      <c r="N26" s="643">
        <v>1762</v>
      </c>
      <c r="O26" s="643">
        <v>2043</v>
      </c>
      <c r="P26" s="643">
        <v>1884</v>
      </c>
      <c r="Q26" s="1089">
        <v>1860</v>
      </c>
      <c r="R26" s="1090">
        <v>1772</v>
      </c>
    </row>
    <row r="27" spans="1:20">
      <c r="A27" s="1083" t="s">
        <v>752</v>
      </c>
      <c r="B27" s="1084">
        <v>3913</v>
      </c>
      <c r="C27" s="1084">
        <v>4653</v>
      </c>
      <c r="D27" s="1084">
        <v>4797</v>
      </c>
      <c r="E27" s="1084">
        <v>4264</v>
      </c>
      <c r="F27" s="1084">
        <v>10573</v>
      </c>
      <c r="G27" s="1084">
        <v>12832</v>
      </c>
      <c r="H27" s="1084">
        <v>17805</v>
      </c>
      <c r="I27" s="1084">
        <v>20283</v>
      </c>
      <c r="J27" s="1084">
        <v>19026</v>
      </c>
      <c r="K27" s="1084">
        <v>23672</v>
      </c>
      <c r="L27" s="643">
        <v>20906</v>
      </c>
      <c r="M27" s="643">
        <v>21257</v>
      </c>
      <c r="N27" s="643">
        <v>24015</v>
      </c>
      <c r="O27" s="643">
        <v>24684</v>
      </c>
      <c r="P27" s="643">
        <v>25469</v>
      </c>
      <c r="Q27" s="1089">
        <v>27356</v>
      </c>
      <c r="R27" s="1090">
        <v>29317</v>
      </c>
    </row>
    <row r="28" spans="1:20">
      <c r="A28" s="1092" t="s">
        <v>753</v>
      </c>
      <c r="B28" s="1093">
        <v>608</v>
      </c>
      <c r="C28" s="1093">
        <v>476</v>
      </c>
      <c r="D28" s="1093">
        <v>1613</v>
      </c>
      <c r="E28" s="1093">
        <v>28775</v>
      </c>
      <c r="F28" s="1093">
        <v>2117</v>
      </c>
      <c r="G28" s="1093">
        <v>1298</v>
      </c>
      <c r="H28" s="1093">
        <v>964</v>
      </c>
      <c r="I28" s="1093">
        <v>9957</v>
      </c>
      <c r="J28" s="1093">
        <v>4900</v>
      </c>
      <c r="K28" s="1093">
        <v>688</v>
      </c>
      <c r="L28" s="1094">
        <v>507</v>
      </c>
      <c r="M28" s="1094">
        <v>390</v>
      </c>
      <c r="N28" s="1094">
        <v>448</v>
      </c>
      <c r="O28" s="1094">
        <v>556</v>
      </c>
      <c r="P28" s="1094">
        <v>378</v>
      </c>
      <c r="Q28" s="1095">
        <v>702</v>
      </c>
      <c r="R28" s="1096">
        <v>586</v>
      </c>
    </row>
    <row r="29" spans="1:20">
      <c r="A29" s="1071" t="s">
        <v>754</v>
      </c>
      <c r="B29" s="1097"/>
      <c r="C29" s="1097"/>
      <c r="D29" s="1097"/>
      <c r="E29" s="1097"/>
      <c r="F29" s="1097"/>
      <c r="G29" s="1097"/>
      <c r="H29" s="1097"/>
      <c r="I29" s="1098"/>
      <c r="J29" s="1099"/>
      <c r="K29" s="1100"/>
      <c r="L29" s="1101"/>
      <c r="M29" s="1100"/>
      <c r="N29" s="1100"/>
      <c r="O29" s="1100"/>
      <c r="P29" s="1100"/>
      <c r="Q29" s="1100"/>
      <c r="R29" s="1102"/>
    </row>
    <row r="30" spans="1:20" s="1076" customFormat="1" ht="12.75" customHeight="1">
      <c r="A30" s="1083"/>
      <c r="B30" s="1084"/>
      <c r="C30" s="1084"/>
      <c r="D30" s="1084"/>
      <c r="E30" s="1084"/>
      <c r="F30" s="1084"/>
      <c r="G30" s="1084"/>
      <c r="H30" s="1084"/>
      <c r="I30" s="1085"/>
      <c r="J30" s="1125"/>
      <c r="K30" s="1126"/>
      <c r="L30" s="1127"/>
      <c r="M30" s="1126"/>
      <c r="N30" s="1126"/>
      <c r="O30" s="1085"/>
      <c r="P30" s="1085"/>
      <c r="Q30" s="1085"/>
      <c r="R30" s="1088"/>
    </row>
    <row r="31" spans="1:20" ht="12.75" customHeight="1">
      <c r="A31" s="1077" t="s">
        <v>755</v>
      </c>
      <c r="B31" s="1074">
        <f>SUM(B32:B44)</f>
        <v>21755</v>
      </c>
      <c r="C31" s="1074">
        <f>SUM(C32:C44)</f>
        <v>29703</v>
      </c>
      <c r="D31" s="1074">
        <f>SUM(D32:D44)</f>
        <v>24747</v>
      </c>
      <c r="E31" s="1074">
        <f>SUM(E32:E44)</f>
        <v>21852</v>
      </c>
      <c r="F31" s="1074">
        <v>23133</v>
      </c>
      <c r="G31" s="1074">
        <f t="shared" ref="G31:R31" si="1">SUM(G32:G45)</f>
        <v>22577</v>
      </c>
      <c r="H31" s="1074">
        <f t="shared" si="1"/>
        <v>23962</v>
      </c>
      <c r="I31" s="1074">
        <f t="shared" si="1"/>
        <v>26686</v>
      </c>
      <c r="J31" s="1103">
        <f t="shared" si="1"/>
        <v>26768</v>
      </c>
      <c r="K31" s="1103">
        <f t="shared" si="1"/>
        <v>28194</v>
      </c>
      <c r="L31" s="1103">
        <f t="shared" si="1"/>
        <v>31277</v>
      </c>
      <c r="M31" s="1103">
        <f t="shared" si="1"/>
        <v>37740</v>
      </c>
      <c r="N31" s="1103">
        <f t="shared" si="1"/>
        <v>35097</v>
      </c>
      <c r="O31" s="1103">
        <f t="shared" si="1"/>
        <v>36495</v>
      </c>
      <c r="P31" s="1103">
        <f t="shared" si="1"/>
        <v>39440</v>
      </c>
      <c r="Q31" s="1103">
        <f t="shared" si="1"/>
        <v>36395</v>
      </c>
      <c r="R31" s="1104">
        <f t="shared" si="1"/>
        <v>37992</v>
      </c>
      <c r="T31" s="1103"/>
    </row>
    <row r="32" spans="1:20" s="1076" customFormat="1" ht="12.75" customHeight="1">
      <c r="A32" s="1083" t="s">
        <v>1060</v>
      </c>
      <c r="B32" s="643">
        <v>72</v>
      </c>
      <c r="C32" s="1084">
        <v>28</v>
      </c>
      <c r="D32" s="1084">
        <v>20</v>
      </c>
      <c r="E32" s="1128">
        <v>13</v>
      </c>
      <c r="F32" s="1128">
        <v>6</v>
      </c>
      <c r="G32" s="1084">
        <v>19</v>
      </c>
      <c r="H32" s="1084">
        <v>8</v>
      </c>
      <c r="I32" s="1084">
        <v>4</v>
      </c>
      <c r="J32" s="1118">
        <v>3</v>
      </c>
      <c r="K32" s="1118">
        <v>4</v>
      </c>
      <c r="L32" s="1118">
        <v>6</v>
      </c>
      <c r="M32" s="1118">
        <v>10</v>
      </c>
      <c r="N32" s="1118">
        <v>8</v>
      </c>
      <c r="O32" s="1084">
        <v>13</v>
      </c>
      <c r="P32" s="1084">
        <v>38</v>
      </c>
      <c r="Q32" s="1084">
        <v>37</v>
      </c>
      <c r="R32" s="1090">
        <v>20</v>
      </c>
      <c r="T32" s="1084"/>
    </row>
    <row r="33" spans="1:20" ht="15.75" customHeight="1">
      <c r="A33" s="1105" t="s">
        <v>756</v>
      </c>
      <c r="B33" s="643">
        <v>173</v>
      </c>
      <c r="C33" s="1084">
        <v>178</v>
      </c>
      <c r="D33" s="1084">
        <v>134</v>
      </c>
      <c r="E33" s="1084">
        <v>116</v>
      </c>
      <c r="F33" s="1084">
        <v>78</v>
      </c>
      <c r="G33" s="1084">
        <v>81</v>
      </c>
      <c r="H33" s="1084">
        <v>118</v>
      </c>
      <c r="I33" s="1084">
        <v>192</v>
      </c>
      <c r="J33" s="1118">
        <v>76</v>
      </c>
      <c r="K33" s="1118">
        <v>54</v>
      </c>
      <c r="L33" s="1118">
        <v>96</v>
      </c>
      <c r="M33" s="1118">
        <v>117</v>
      </c>
      <c r="N33" s="1118">
        <v>105</v>
      </c>
      <c r="O33" s="1084">
        <v>123</v>
      </c>
      <c r="P33" s="1084">
        <v>211</v>
      </c>
      <c r="Q33" s="1084">
        <v>392</v>
      </c>
      <c r="R33" s="1090">
        <v>495</v>
      </c>
      <c r="T33" s="1084"/>
    </row>
    <row r="34" spans="1:20" ht="12.75" customHeight="1">
      <c r="A34" s="1083" t="s">
        <v>757</v>
      </c>
      <c r="B34" s="643">
        <v>735</v>
      </c>
      <c r="C34" s="1084">
        <v>876</v>
      </c>
      <c r="D34" s="1084">
        <v>1011</v>
      </c>
      <c r="E34" s="1084">
        <v>1003</v>
      </c>
      <c r="F34" s="1084">
        <v>1213</v>
      </c>
      <c r="G34" s="1084">
        <v>1490</v>
      </c>
      <c r="H34" s="1084">
        <v>1595</v>
      </c>
      <c r="I34" s="1084">
        <v>1776</v>
      </c>
      <c r="J34" s="1118">
        <v>2161</v>
      </c>
      <c r="K34" s="1118">
        <v>2258</v>
      </c>
      <c r="L34" s="1118">
        <v>2726</v>
      </c>
      <c r="M34" s="1118">
        <v>3385</v>
      </c>
      <c r="N34" s="1118">
        <v>4106</v>
      </c>
      <c r="O34" s="1084">
        <v>3534</v>
      </c>
      <c r="P34" s="1084">
        <v>3756</v>
      </c>
      <c r="Q34" s="1084">
        <v>3811</v>
      </c>
      <c r="R34" s="1090">
        <v>4124</v>
      </c>
      <c r="T34" s="1084"/>
    </row>
    <row r="35" spans="1:20" ht="12.75" customHeight="1">
      <c r="A35" s="1083" t="s">
        <v>758</v>
      </c>
      <c r="B35" s="643">
        <v>19</v>
      </c>
      <c r="C35" s="1084">
        <v>13</v>
      </c>
      <c r="D35" s="1084">
        <v>21</v>
      </c>
      <c r="E35" s="1084">
        <v>28</v>
      </c>
      <c r="F35" s="1084">
        <v>46</v>
      </c>
      <c r="G35" s="1084">
        <v>43</v>
      </c>
      <c r="H35" s="1084">
        <v>61</v>
      </c>
      <c r="I35" s="1084">
        <v>79</v>
      </c>
      <c r="J35" s="1118">
        <v>87</v>
      </c>
      <c r="K35" s="1118">
        <v>68</v>
      </c>
      <c r="L35" s="1118">
        <v>88</v>
      </c>
      <c r="M35" s="1118">
        <v>80</v>
      </c>
      <c r="N35" s="1118">
        <v>99</v>
      </c>
      <c r="O35" s="1084">
        <v>116</v>
      </c>
      <c r="P35" s="1084">
        <v>231</v>
      </c>
      <c r="Q35" s="1084">
        <v>212</v>
      </c>
      <c r="R35" s="1090">
        <v>207</v>
      </c>
      <c r="T35" s="1084"/>
    </row>
    <row r="36" spans="1:20" ht="12.75" customHeight="1">
      <c r="A36" s="1083" t="s">
        <v>759</v>
      </c>
      <c r="B36" s="643">
        <v>205</v>
      </c>
      <c r="C36" s="1084">
        <v>121</v>
      </c>
      <c r="D36" s="1084">
        <v>94</v>
      </c>
      <c r="E36" s="1084">
        <v>225</v>
      </c>
      <c r="F36" s="1084">
        <v>170</v>
      </c>
      <c r="G36" s="1084">
        <v>302</v>
      </c>
      <c r="H36" s="1084">
        <v>244</v>
      </c>
      <c r="I36" s="1084">
        <v>371</v>
      </c>
      <c r="J36" s="1118">
        <v>343</v>
      </c>
      <c r="K36" s="1118">
        <v>391</v>
      </c>
      <c r="L36" s="1118">
        <v>539</v>
      </c>
      <c r="M36" s="1118">
        <v>817</v>
      </c>
      <c r="N36" s="1118">
        <v>648</v>
      </c>
      <c r="O36" s="1084">
        <v>696</v>
      </c>
      <c r="P36" s="1084">
        <v>834</v>
      </c>
      <c r="Q36" s="1084">
        <v>712</v>
      </c>
      <c r="R36" s="1090">
        <v>766</v>
      </c>
      <c r="T36" s="1084"/>
    </row>
    <row r="37" spans="1:20" ht="12.75" customHeight="1">
      <c r="A37" s="1105" t="s">
        <v>1061</v>
      </c>
      <c r="B37" s="643">
        <v>575</v>
      </c>
      <c r="C37" s="1084">
        <v>1249</v>
      </c>
      <c r="D37" s="1084">
        <v>851</v>
      </c>
      <c r="E37" s="1084">
        <v>563</v>
      </c>
      <c r="F37" s="1084">
        <v>547</v>
      </c>
      <c r="G37" s="1084">
        <v>354</v>
      </c>
      <c r="H37" s="1084">
        <v>319</v>
      </c>
      <c r="I37" s="1084">
        <v>366</v>
      </c>
      <c r="J37" s="1118">
        <v>150</v>
      </c>
      <c r="K37" s="1118">
        <v>564</v>
      </c>
      <c r="L37" s="1118">
        <v>215</v>
      </c>
      <c r="M37" s="1118">
        <v>167</v>
      </c>
      <c r="N37" s="1118">
        <v>202</v>
      </c>
      <c r="O37" s="1084">
        <v>197</v>
      </c>
      <c r="P37" s="1084">
        <v>357</v>
      </c>
      <c r="Q37" s="1084">
        <v>573</v>
      </c>
      <c r="R37" s="1090">
        <v>583</v>
      </c>
      <c r="T37" s="1084"/>
    </row>
    <row r="38" spans="1:20" ht="15.75" customHeight="1">
      <c r="A38" s="1105" t="s">
        <v>760</v>
      </c>
      <c r="B38" s="643"/>
      <c r="C38" s="1084"/>
      <c r="D38" s="1084"/>
      <c r="E38" s="1084"/>
      <c r="F38" s="1084"/>
      <c r="G38" s="1084"/>
      <c r="H38" s="1084"/>
      <c r="I38" s="1084"/>
      <c r="J38" s="1118"/>
      <c r="K38" s="1118"/>
      <c r="L38" s="1118"/>
      <c r="M38" s="1118"/>
      <c r="N38" s="1118"/>
      <c r="O38" s="1084"/>
      <c r="P38" s="1084"/>
      <c r="Q38" s="1084"/>
      <c r="R38" s="1090"/>
      <c r="T38" s="1084"/>
    </row>
    <row r="39" spans="1:20" ht="12.75" customHeight="1">
      <c r="A39" s="1083" t="s">
        <v>761</v>
      </c>
      <c r="B39" s="643">
        <v>4275</v>
      </c>
      <c r="C39" s="1084">
        <v>6524</v>
      </c>
      <c r="D39" s="1084">
        <v>2526</v>
      </c>
      <c r="E39" s="1084">
        <v>1096</v>
      </c>
      <c r="F39" s="1084">
        <v>1276</v>
      </c>
      <c r="G39" s="1084">
        <v>698</v>
      </c>
      <c r="H39" s="1084">
        <v>324</v>
      </c>
      <c r="I39" s="1084">
        <v>623</v>
      </c>
      <c r="J39" s="1118">
        <v>713</v>
      </c>
      <c r="K39" s="1118">
        <v>629</v>
      </c>
      <c r="L39" s="1118">
        <v>881</v>
      </c>
      <c r="M39" s="1118">
        <v>1415</v>
      </c>
      <c r="N39" s="1118">
        <v>687</v>
      </c>
      <c r="O39" s="1084">
        <v>993</v>
      </c>
      <c r="P39" s="1084">
        <v>1250</v>
      </c>
      <c r="Q39" s="1084">
        <v>1484</v>
      </c>
      <c r="R39" s="1090">
        <v>1172</v>
      </c>
      <c r="T39" s="1084"/>
    </row>
    <row r="40" spans="1:20" ht="15.75" customHeight="1">
      <c r="A40" s="1083" t="s">
        <v>1062</v>
      </c>
      <c r="B40" s="643">
        <v>14850</v>
      </c>
      <c r="C40" s="1084">
        <v>19654</v>
      </c>
      <c r="D40" s="1084">
        <v>18967</v>
      </c>
      <c r="E40" s="1084">
        <v>17686</v>
      </c>
      <c r="F40" s="1084">
        <v>18802</v>
      </c>
      <c r="G40" s="1084">
        <v>16913</v>
      </c>
      <c r="H40" s="1084">
        <v>18165</v>
      </c>
      <c r="I40" s="1084">
        <v>19900</v>
      </c>
      <c r="J40" s="1118">
        <v>19857</v>
      </c>
      <c r="K40" s="1118">
        <v>20432</v>
      </c>
      <c r="L40" s="1118">
        <v>22610</v>
      </c>
      <c r="M40" s="1118">
        <v>26108</v>
      </c>
      <c r="N40" s="1118">
        <v>23862</v>
      </c>
      <c r="O40" s="1084">
        <v>25426</v>
      </c>
      <c r="P40" s="1084">
        <v>26063</v>
      </c>
      <c r="Q40" s="1084">
        <v>22208</v>
      </c>
      <c r="R40" s="1090">
        <v>23945</v>
      </c>
      <c r="T40" s="1084"/>
    </row>
    <row r="41" spans="1:20" ht="12.75" customHeight="1">
      <c r="A41" s="1083" t="s">
        <v>762</v>
      </c>
      <c r="B41" s="643">
        <v>11</v>
      </c>
      <c r="C41" s="1084">
        <v>30</v>
      </c>
      <c r="D41" s="1084">
        <v>18</v>
      </c>
      <c r="E41" s="1084">
        <v>18</v>
      </c>
      <c r="F41" s="1084">
        <v>5</v>
      </c>
      <c r="G41" s="1084">
        <v>18</v>
      </c>
      <c r="H41" s="1084">
        <v>7</v>
      </c>
      <c r="I41" s="1084">
        <v>8</v>
      </c>
      <c r="J41" s="1118">
        <v>15</v>
      </c>
      <c r="K41" s="1118">
        <v>13</v>
      </c>
      <c r="L41" s="1118">
        <v>14</v>
      </c>
      <c r="M41" s="1118">
        <v>13</v>
      </c>
      <c r="N41" s="1118">
        <v>5</v>
      </c>
      <c r="O41" s="1084">
        <v>8</v>
      </c>
      <c r="P41" s="1084">
        <v>8</v>
      </c>
      <c r="Q41" s="1084">
        <v>5</v>
      </c>
      <c r="R41" s="1090">
        <v>9</v>
      </c>
      <c r="T41" s="1084"/>
    </row>
    <row r="42" spans="1:20" ht="12.75" customHeight="1">
      <c r="A42" s="1106" t="s">
        <v>763</v>
      </c>
      <c r="B42" s="643">
        <v>749</v>
      </c>
      <c r="C42" s="1084">
        <v>940</v>
      </c>
      <c r="D42" s="1084">
        <v>1008</v>
      </c>
      <c r="E42" s="1084">
        <v>971</v>
      </c>
      <c r="F42" s="1084">
        <v>840</v>
      </c>
      <c r="G42" s="1084">
        <v>967</v>
      </c>
      <c r="H42" s="1084">
        <v>1223</v>
      </c>
      <c r="I42" s="1084">
        <v>1208</v>
      </c>
      <c r="J42" s="1118">
        <v>1271</v>
      </c>
      <c r="K42" s="1118">
        <v>1143</v>
      </c>
      <c r="L42" s="1118">
        <v>1335</v>
      </c>
      <c r="M42" s="1118">
        <v>1371</v>
      </c>
      <c r="N42" s="1118">
        <v>1453</v>
      </c>
      <c r="O42" s="1084">
        <v>1354</v>
      </c>
      <c r="P42" s="1084">
        <v>2366</v>
      </c>
      <c r="Q42" s="1084">
        <v>2315</v>
      </c>
      <c r="R42" s="1090">
        <v>3319</v>
      </c>
      <c r="T42" s="1084"/>
    </row>
    <row r="43" spans="1:20" ht="12.75" customHeight="1">
      <c r="A43" s="1106" t="s">
        <v>764</v>
      </c>
      <c r="B43" s="643">
        <v>13</v>
      </c>
      <c r="C43" s="1084">
        <v>9</v>
      </c>
      <c r="D43" s="1084">
        <v>11</v>
      </c>
      <c r="E43" s="1084">
        <v>16</v>
      </c>
      <c r="F43" s="1084">
        <v>9</v>
      </c>
      <c r="G43" s="1084">
        <v>15</v>
      </c>
      <c r="H43" s="1084">
        <v>25</v>
      </c>
      <c r="I43" s="1084">
        <v>51</v>
      </c>
      <c r="J43" s="1118">
        <v>37</v>
      </c>
      <c r="K43" s="1118">
        <v>27</v>
      </c>
      <c r="L43" s="1118">
        <v>24</v>
      </c>
      <c r="M43" s="1118">
        <v>31</v>
      </c>
      <c r="N43" s="1118">
        <v>24</v>
      </c>
      <c r="O43" s="1084">
        <v>20</v>
      </c>
      <c r="P43" s="1084">
        <v>17</v>
      </c>
      <c r="Q43" s="1084">
        <v>29</v>
      </c>
      <c r="R43" s="1090">
        <v>40</v>
      </c>
      <c r="T43" s="1084"/>
    </row>
    <row r="44" spans="1:20" ht="12.75" customHeight="1">
      <c r="A44" s="1106" t="s">
        <v>765</v>
      </c>
      <c r="B44" s="643">
        <v>78</v>
      </c>
      <c r="C44" s="1084">
        <v>81</v>
      </c>
      <c r="D44" s="1084">
        <v>86</v>
      </c>
      <c r="E44" s="1084">
        <v>117</v>
      </c>
      <c r="F44" s="1084">
        <v>141</v>
      </c>
      <c r="G44" s="1084">
        <v>136</v>
      </c>
      <c r="H44" s="1084">
        <v>179</v>
      </c>
      <c r="I44" s="1084">
        <v>309</v>
      </c>
      <c r="J44" s="1118">
        <v>145</v>
      </c>
      <c r="K44" s="1118">
        <v>270</v>
      </c>
      <c r="L44" s="1118">
        <v>315</v>
      </c>
      <c r="M44" s="1118">
        <v>698</v>
      </c>
      <c r="N44" s="1118">
        <v>1181</v>
      </c>
      <c r="O44" s="1084">
        <v>1162</v>
      </c>
      <c r="P44" s="1084">
        <v>1509</v>
      </c>
      <c r="Q44" s="1084">
        <v>2271</v>
      </c>
      <c r="R44" s="1090">
        <v>1075</v>
      </c>
      <c r="T44" s="1084"/>
    </row>
    <row r="45" spans="1:20" ht="12.75" customHeight="1">
      <c r="A45" s="1107" t="s">
        <v>1063</v>
      </c>
      <c r="B45" s="643"/>
      <c r="C45" s="1084"/>
      <c r="D45" s="1084"/>
      <c r="E45" s="1084"/>
      <c r="F45" s="1084"/>
      <c r="G45" s="1084">
        <v>1541</v>
      </c>
      <c r="H45" s="1084">
        <v>1694</v>
      </c>
      <c r="I45" s="1084">
        <v>1799</v>
      </c>
      <c r="J45" s="1118">
        <v>1910</v>
      </c>
      <c r="K45" s="1118">
        <v>2341</v>
      </c>
      <c r="L45" s="1118">
        <v>2428</v>
      </c>
      <c r="M45" s="1118">
        <v>3528</v>
      </c>
      <c r="N45" s="1118">
        <v>2717</v>
      </c>
      <c r="O45" s="1084">
        <v>2853</v>
      </c>
      <c r="P45" s="1084">
        <v>2800</v>
      </c>
      <c r="Q45" s="643">
        <v>2346</v>
      </c>
      <c r="R45" s="1090">
        <v>2237</v>
      </c>
      <c r="T45" s="643"/>
    </row>
    <row r="46" spans="1:20" s="1076" customFormat="1" ht="12.75" customHeight="1">
      <c r="A46" s="1107"/>
      <c r="B46" s="643"/>
      <c r="C46" s="1084"/>
      <c r="D46" s="1084"/>
      <c r="E46" s="1084"/>
      <c r="F46" s="1084"/>
      <c r="G46" s="1084"/>
      <c r="H46" s="1084"/>
      <c r="I46" s="1084"/>
      <c r="J46" s="1118"/>
      <c r="K46" s="1118"/>
      <c r="L46" s="1118"/>
      <c r="M46" s="1118"/>
      <c r="N46" s="1118"/>
      <c r="O46" s="1084"/>
      <c r="P46" s="1084"/>
      <c r="Q46" s="1084"/>
      <c r="R46" s="1090"/>
    </row>
    <row r="47" spans="1:20" ht="12.75" customHeight="1">
      <c r="A47" s="1077" t="s">
        <v>976</v>
      </c>
      <c r="B47" s="1074"/>
      <c r="C47" s="1081"/>
      <c r="D47" s="1081"/>
      <c r="E47" s="1081"/>
      <c r="F47" s="1081"/>
      <c r="G47" s="1081"/>
      <c r="H47" s="1081"/>
      <c r="I47" s="1081"/>
      <c r="J47" s="1129"/>
      <c r="K47" s="1129"/>
      <c r="L47" s="1129"/>
      <c r="M47" s="1129"/>
      <c r="N47" s="1079"/>
      <c r="O47" s="1079"/>
      <c r="P47" s="1079"/>
      <c r="Q47" s="1079"/>
      <c r="R47" s="1108"/>
    </row>
    <row r="48" spans="1:20" ht="12.75" customHeight="1">
      <c r="A48" s="1083" t="s">
        <v>766</v>
      </c>
      <c r="B48" s="643">
        <v>166</v>
      </c>
      <c r="C48" s="1084">
        <v>56</v>
      </c>
      <c r="D48" s="1084">
        <v>72</v>
      </c>
      <c r="E48" s="1084">
        <v>51</v>
      </c>
      <c r="F48" s="1084">
        <v>60</v>
      </c>
      <c r="G48" s="1084">
        <v>26</v>
      </c>
      <c r="H48" s="1084">
        <v>29</v>
      </c>
      <c r="I48" s="1084">
        <v>41</v>
      </c>
      <c r="J48" s="1118">
        <v>36</v>
      </c>
      <c r="K48" s="1118">
        <v>46</v>
      </c>
      <c r="L48" s="1118">
        <v>42</v>
      </c>
      <c r="M48" s="1118">
        <v>35</v>
      </c>
      <c r="N48" s="1118" t="s">
        <v>767</v>
      </c>
      <c r="O48" s="1118" t="s">
        <v>767</v>
      </c>
      <c r="P48" s="1118" t="s">
        <v>767</v>
      </c>
      <c r="Q48" s="1118" t="s">
        <v>57</v>
      </c>
      <c r="R48" s="1109" t="s">
        <v>57</v>
      </c>
    </row>
    <row r="49" spans="1:18" ht="13.5" customHeight="1">
      <c r="A49" s="1083" t="s">
        <v>1064</v>
      </c>
      <c r="B49" s="643"/>
      <c r="C49" s="1084"/>
      <c r="D49" s="1084"/>
      <c r="E49" s="1084"/>
      <c r="F49" s="1084"/>
      <c r="G49" s="1084"/>
      <c r="H49" s="1084"/>
      <c r="I49" s="1084"/>
      <c r="J49" s="1118"/>
      <c r="K49" s="1118"/>
      <c r="L49" s="1118"/>
      <c r="M49" s="1118"/>
      <c r="N49" s="1118">
        <v>70</v>
      </c>
      <c r="O49" s="1084">
        <v>99</v>
      </c>
      <c r="P49" s="1084">
        <v>62</v>
      </c>
      <c r="Q49" s="1084">
        <v>48</v>
      </c>
      <c r="R49" s="1090">
        <v>63</v>
      </c>
    </row>
    <row r="50" spans="1:18" s="1085" customFormat="1" ht="18.75" customHeight="1">
      <c r="A50" s="1083" t="s">
        <v>1065</v>
      </c>
      <c r="B50" s="643"/>
      <c r="C50" s="1084"/>
      <c r="D50" s="1084"/>
      <c r="E50" s="1084"/>
      <c r="F50" s="1084"/>
      <c r="G50" s="1084"/>
      <c r="H50" s="1084"/>
      <c r="I50" s="1084"/>
      <c r="J50" s="1118"/>
      <c r="K50" s="1118"/>
      <c r="L50" s="1118"/>
      <c r="M50" s="1118"/>
      <c r="N50" s="1118">
        <v>99</v>
      </c>
      <c r="O50" s="1084">
        <v>105</v>
      </c>
      <c r="P50" s="1084">
        <v>59</v>
      </c>
      <c r="Q50" s="1084">
        <v>76</v>
      </c>
      <c r="R50" s="1090">
        <v>101</v>
      </c>
    </row>
    <row r="51" spans="1:18" ht="12.75" customHeight="1">
      <c r="A51" s="1083" t="s">
        <v>1066</v>
      </c>
      <c r="B51" s="643">
        <v>117</v>
      </c>
      <c r="C51" s="1084">
        <v>95</v>
      </c>
      <c r="D51" s="1084">
        <v>3</v>
      </c>
      <c r="E51" s="1084">
        <v>5</v>
      </c>
      <c r="F51" s="1084">
        <v>2</v>
      </c>
      <c r="G51" s="1084">
        <v>5</v>
      </c>
      <c r="H51" s="1084">
        <v>17</v>
      </c>
      <c r="I51" s="643" t="s">
        <v>767</v>
      </c>
      <c r="J51" s="1118">
        <v>8</v>
      </c>
      <c r="K51" s="1118" t="s">
        <v>767</v>
      </c>
      <c r="L51" s="1118">
        <v>49</v>
      </c>
      <c r="M51" s="1118">
        <v>350</v>
      </c>
      <c r="N51" s="1118" t="s">
        <v>767</v>
      </c>
      <c r="O51" s="1118" t="s">
        <v>767</v>
      </c>
      <c r="P51" s="1118" t="s">
        <v>767</v>
      </c>
      <c r="Q51" s="1118" t="s">
        <v>767</v>
      </c>
      <c r="R51" s="1110" t="s">
        <v>57</v>
      </c>
    </row>
    <row r="52" spans="1:18" ht="12.75" customHeight="1">
      <c r="A52" s="1083" t="s">
        <v>1064</v>
      </c>
      <c r="B52" s="643"/>
      <c r="C52" s="1084"/>
      <c r="D52" s="1084"/>
      <c r="E52" s="1084"/>
      <c r="F52" s="1084"/>
      <c r="G52" s="1084"/>
      <c r="H52" s="1084"/>
      <c r="I52" s="643"/>
      <c r="J52" s="1118"/>
      <c r="K52" s="1118"/>
      <c r="L52" s="1118"/>
      <c r="M52" s="1118"/>
      <c r="N52" s="1118">
        <v>36</v>
      </c>
      <c r="O52" s="1084">
        <v>230</v>
      </c>
      <c r="P52" s="1084">
        <v>36</v>
      </c>
      <c r="Q52" s="1084">
        <v>32</v>
      </c>
      <c r="R52" s="1090">
        <v>268</v>
      </c>
    </row>
    <row r="53" spans="1:18" ht="13.5" customHeight="1">
      <c r="A53" s="1083" t="s">
        <v>1065</v>
      </c>
      <c r="B53" s="643"/>
      <c r="C53" s="1084"/>
      <c r="D53" s="1084"/>
      <c r="E53" s="1084"/>
      <c r="F53" s="1084"/>
      <c r="G53" s="1084"/>
      <c r="H53" s="1084"/>
      <c r="I53" s="643"/>
      <c r="J53" s="1118"/>
      <c r="K53" s="1118"/>
      <c r="L53" s="1118"/>
      <c r="M53" s="1118"/>
      <c r="N53" s="1118">
        <v>425</v>
      </c>
      <c r="O53" s="1084">
        <v>1099</v>
      </c>
      <c r="P53" s="1084">
        <v>973</v>
      </c>
      <c r="Q53" s="1084">
        <v>920</v>
      </c>
      <c r="R53" s="1090">
        <v>452</v>
      </c>
    </row>
    <row r="54" spans="1:18" ht="13.5" thickBot="1">
      <c r="A54" s="1083" t="s">
        <v>768</v>
      </c>
      <c r="B54" s="643">
        <v>2</v>
      </c>
      <c r="C54" s="1084" t="s">
        <v>57</v>
      </c>
      <c r="D54" s="1130" t="s">
        <v>57</v>
      </c>
      <c r="E54" s="1130">
        <v>0</v>
      </c>
      <c r="F54" s="643">
        <v>0</v>
      </c>
      <c r="G54" s="643" t="s">
        <v>767</v>
      </c>
      <c r="H54" s="643" t="s">
        <v>767</v>
      </c>
      <c r="I54" s="1111" t="s">
        <v>767</v>
      </c>
      <c r="J54" s="1112" t="s">
        <v>767</v>
      </c>
      <c r="K54" s="1112" t="s">
        <v>767</v>
      </c>
      <c r="L54" s="1112" t="s">
        <v>767</v>
      </c>
      <c r="M54" s="1112" t="s">
        <v>767</v>
      </c>
      <c r="N54" s="1112" t="s">
        <v>767</v>
      </c>
      <c r="O54" s="1112" t="s">
        <v>767</v>
      </c>
      <c r="P54" s="1112" t="s">
        <v>767</v>
      </c>
      <c r="Q54" s="1112" t="s">
        <v>767</v>
      </c>
      <c r="R54" s="1113" t="s">
        <v>57</v>
      </c>
    </row>
    <row r="55" spans="1:18" ht="15" customHeight="1">
      <c r="A55" s="1575" t="s">
        <v>428</v>
      </c>
      <c r="B55" s="1576"/>
      <c r="C55" s="1576"/>
      <c r="D55" s="1576"/>
      <c r="E55" s="1576"/>
      <c r="F55" s="1576"/>
      <c r="G55" s="1576"/>
      <c r="H55" s="1576"/>
      <c r="I55" s="1576"/>
      <c r="J55" s="1576"/>
      <c r="K55" s="1576"/>
      <c r="L55" s="1576"/>
      <c r="M55" s="1576"/>
      <c r="N55" s="1576"/>
      <c r="O55" s="1576"/>
      <c r="P55" s="1576"/>
      <c r="Q55" s="1576"/>
      <c r="R55" s="1577"/>
    </row>
    <row r="56" spans="1:18" ht="15.75" customHeight="1">
      <c r="A56" s="1578" t="s">
        <v>1067</v>
      </c>
      <c r="B56" s="1579"/>
      <c r="C56" s="1579"/>
      <c r="D56" s="1579"/>
      <c r="E56" s="1579"/>
      <c r="F56" s="1579"/>
      <c r="G56" s="1579"/>
      <c r="H56" s="1579"/>
      <c r="I56" s="1579"/>
      <c r="J56" s="1579"/>
      <c r="K56" s="1579"/>
      <c r="L56" s="1579"/>
      <c r="M56" s="1579"/>
      <c r="N56" s="1579"/>
      <c r="O56" s="1579"/>
      <c r="P56" s="1579"/>
      <c r="Q56" s="1579"/>
      <c r="R56" s="1580"/>
    </row>
    <row r="57" spans="1:18" ht="15.75" customHeight="1">
      <c r="A57" s="1569" t="s">
        <v>769</v>
      </c>
      <c r="B57" s="1570"/>
      <c r="C57" s="1570"/>
      <c r="D57" s="1570"/>
      <c r="E57" s="1570"/>
      <c r="F57" s="1570"/>
      <c r="G57" s="1570"/>
      <c r="H57" s="1570"/>
      <c r="I57" s="1570"/>
      <c r="J57" s="1570"/>
      <c r="K57" s="1570"/>
      <c r="L57" s="1570"/>
      <c r="M57" s="1570"/>
      <c r="N57" s="1570"/>
      <c r="O57" s="1570"/>
      <c r="P57" s="1570"/>
      <c r="Q57" s="1570"/>
      <c r="R57" s="1581"/>
    </row>
    <row r="58" spans="1:18" ht="15.75" customHeight="1">
      <c r="A58" s="1569" t="s">
        <v>770</v>
      </c>
      <c r="B58" s="1570"/>
      <c r="C58" s="1570"/>
      <c r="D58" s="1570"/>
      <c r="E58" s="1570"/>
      <c r="F58" s="1570"/>
      <c r="G58" s="1570"/>
      <c r="H58" s="1570"/>
      <c r="I58" s="1570"/>
      <c r="J58" s="1570"/>
      <c r="K58" s="1570"/>
      <c r="L58" s="1570"/>
      <c r="M58" s="1570"/>
      <c r="N58" s="1570"/>
      <c r="O58" s="1570"/>
      <c r="P58" s="1570"/>
      <c r="Q58" s="1570"/>
      <c r="R58" s="1581"/>
    </row>
    <row r="59" spans="1:18" ht="15.75">
      <c r="A59" s="1569" t="s">
        <v>1068</v>
      </c>
      <c r="B59" s="1570"/>
      <c r="C59" s="1570"/>
      <c r="D59" s="1570"/>
      <c r="E59" s="1570"/>
      <c r="F59" s="1570"/>
      <c r="G59" s="1570"/>
      <c r="H59" s="1570"/>
      <c r="I59" s="1570"/>
      <c r="J59" s="1570"/>
      <c r="K59" s="1570"/>
      <c r="L59" s="1570"/>
      <c r="M59" s="1570"/>
      <c r="N59" s="1126"/>
      <c r="O59" s="1085"/>
      <c r="P59" s="1085"/>
      <c r="Q59" s="1085"/>
      <c r="R59" s="1088"/>
    </row>
    <row r="60" spans="1:18" ht="15.75">
      <c r="A60" s="1569" t="s">
        <v>771</v>
      </c>
      <c r="B60" s="1570"/>
      <c r="C60" s="1570"/>
      <c r="D60" s="1570"/>
      <c r="E60" s="1570"/>
      <c r="F60" s="1570"/>
      <c r="G60" s="1570"/>
      <c r="H60" s="1570"/>
      <c r="I60" s="1570"/>
      <c r="J60" s="1570"/>
      <c r="K60" s="1570"/>
      <c r="L60" s="1570"/>
      <c r="M60" s="1126"/>
      <c r="N60" s="1126"/>
      <c r="O60" s="1085"/>
      <c r="P60" s="1085"/>
      <c r="Q60" s="1085"/>
      <c r="R60" s="1088"/>
    </row>
    <row r="61" spans="1:18" ht="16.5" thickBot="1">
      <c r="A61" s="1571" t="s">
        <v>977</v>
      </c>
      <c r="B61" s="1572"/>
      <c r="C61" s="1572"/>
      <c r="D61" s="1572"/>
      <c r="E61" s="1572"/>
      <c r="F61" s="1572"/>
      <c r="G61" s="1572"/>
      <c r="H61" s="1572"/>
      <c r="I61" s="1572"/>
      <c r="J61" s="1572"/>
      <c r="K61" s="1572"/>
      <c r="L61" s="1572"/>
      <c r="M61" s="1114"/>
      <c r="N61" s="1114"/>
      <c r="O61" s="1114"/>
      <c r="P61" s="1114"/>
      <c r="Q61" s="1114"/>
      <c r="R61" s="1115"/>
    </row>
    <row r="63" spans="1:18" ht="15">
      <c r="A63" s="1294" t="s">
        <v>1071</v>
      </c>
    </row>
  </sheetData>
  <sheetProtection algorithmName="SHA-512" hashValue="43sqrNfWsMotEUz3xw+EisF4XTXGCGnxLPBBmw6Q+Cqjp0vfYK1V+ajGiwQ9kBJvKFXXBU0woM1mYUwftuYoJw==" saltValue="Wu6FX5crkeKFgJt9tgGknw==" spinCount="100000" sheet="1" objects="1" scenarios="1"/>
  <mergeCells count="10">
    <mergeCell ref="A59:M59"/>
    <mergeCell ref="A60:L60"/>
    <mergeCell ref="A61:L61"/>
    <mergeCell ref="A2:R2"/>
    <mergeCell ref="A1:R1"/>
    <mergeCell ref="A3:R3"/>
    <mergeCell ref="A55:R55"/>
    <mergeCell ref="A56:R56"/>
    <mergeCell ref="A57:R57"/>
    <mergeCell ref="A58:R58"/>
  </mergeCells>
  <hyperlinks>
    <hyperlink ref="A63" location="'Table of Contents'!A1" display="Return to Table of Contents" xr:uid="{B0D0A3FE-CB3B-4318-B479-B3E8B31F832E}"/>
  </hyperlinks>
  <pageMargins left="0.7" right="0.7" top="0.75" bottom="0.75" header="0.3" footer="0.3"/>
  <pageSetup scale="79" orientation="portrait" horizontalDpi="90" verticalDpi="90" r:id="rId1"/>
  <ignoredErrors>
    <ignoredError sqref="N7:Q7"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03F3-FF24-44A7-B18B-082E3F7A1FE4}">
  <sheetPr>
    <pageSetUpPr fitToPage="1"/>
  </sheetPr>
  <dimension ref="A1:P75"/>
  <sheetViews>
    <sheetView topLeftCell="A55" workbookViewId="0">
      <selection activeCell="A75" sqref="A75"/>
    </sheetView>
  </sheetViews>
  <sheetFormatPr defaultRowHeight="15"/>
  <cols>
    <col min="1" max="1" width="63.7109375" style="843" customWidth="1"/>
    <col min="2" max="2" width="9.140625" style="689"/>
    <col min="3" max="3" width="10.85546875" style="689" customWidth="1"/>
    <col min="4" max="4" width="16" style="689" customWidth="1"/>
    <col min="5" max="256" width="9.140625" style="689"/>
    <col min="257" max="257" width="47.7109375" style="689" customWidth="1"/>
    <col min="258" max="258" width="9.140625" style="689"/>
    <col min="259" max="259" width="10.85546875" style="689" customWidth="1"/>
    <col min="260" max="512" width="9.140625" style="689"/>
    <col min="513" max="513" width="47.7109375" style="689" customWidth="1"/>
    <col min="514" max="514" width="9.140625" style="689"/>
    <col min="515" max="515" width="10.85546875" style="689" customWidth="1"/>
    <col min="516" max="768" width="9.140625" style="689"/>
    <col min="769" max="769" width="47.7109375" style="689" customWidth="1"/>
    <col min="770" max="770" width="9.140625" style="689"/>
    <col min="771" max="771" width="10.85546875" style="689" customWidth="1"/>
    <col min="772" max="1024" width="9.140625" style="689"/>
    <col min="1025" max="1025" width="47.7109375" style="689" customWidth="1"/>
    <col min="1026" max="1026" width="9.140625" style="689"/>
    <col min="1027" max="1027" width="10.85546875" style="689" customWidth="1"/>
    <col min="1028" max="1280" width="9.140625" style="689"/>
    <col min="1281" max="1281" width="47.7109375" style="689" customWidth="1"/>
    <col min="1282" max="1282" width="9.140625" style="689"/>
    <col min="1283" max="1283" width="10.85546875" style="689" customWidth="1"/>
    <col min="1284" max="1536" width="9.140625" style="689"/>
    <col min="1537" max="1537" width="47.7109375" style="689" customWidth="1"/>
    <col min="1538" max="1538" width="9.140625" style="689"/>
    <col min="1539" max="1539" width="10.85546875" style="689" customWidth="1"/>
    <col min="1540" max="1792" width="9.140625" style="689"/>
    <col min="1793" max="1793" width="47.7109375" style="689" customWidth="1"/>
    <col min="1794" max="1794" width="9.140625" style="689"/>
    <col min="1795" max="1795" width="10.85546875" style="689" customWidth="1"/>
    <col min="1796" max="2048" width="9.140625" style="689"/>
    <col min="2049" max="2049" width="47.7109375" style="689" customWidth="1"/>
    <col min="2050" max="2050" width="9.140625" style="689"/>
    <col min="2051" max="2051" width="10.85546875" style="689" customWidth="1"/>
    <col min="2052" max="2304" width="9.140625" style="689"/>
    <col min="2305" max="2305" width="47.7109375" style="689" customWidth="1"/>
    <col min="2306" max="2306" width="9.140625" style="689"/>
    <col min="2307" max="2307" width="10.85546875" style="689" customWidth="1"/>
    <col min="2308" max="2560" width="9.140625" style="689"/>
    <col min="2561" max="2561" width="47.7109375" style="689" customWidth="1"/>
    <col min="2562" max="2562" width="9.140625" style="689"/>
    <col min="2563" max="2563" width="10.85546875" style="689" customWidth="1"/>
    <col min="2564" max="2816" width="9.140625" style="689"/>
    <col min="2817" max="2817" width="47.7109375" style="689" customWidth="1"/>
    <col min="2818" max="2818" width="9.140625" style="689"/>
    <col min="2819" max="2819" width="10.85546875" style="689" customWidth="1"/>
    <col min="2820" max="3072" width="9.140625" style="689"/>
    <col min="3073" max="3073" width="47.7109375" style="689" customWidth="1"/>
    <col min="3074" max="3074" width="9.140625" style="689"/>
    <col min="3075" max="3075" width="10.85546875" style="689" customWidth="1"/>
    <col min="3076" max="3328" width="9.140625" style="689"/>
    <col min="3329" max="3329" width="47.7109375" style="689" customWidth="1"/>
    <col min="3330" max="3330" width="9.140625" style="689"/>
    <col min="3331" max="3331" width="10.85546875" style="689" customWidth="1"/>
    <col min="3332" max="3584" width="9.140625" style="689"/>
    <col min="3585" max="3585" width="47.7109375" style="689" customWidth="1"/>
    <col min="3586" max="3586" width="9.140625" style="689"/>
    <col min="3587" max="3587" width="10.85546875" style="689" customWidth="1"/>
    <col min="3588" max="3840" width="9.140625" style="689"/>
    <col min="3841" max="3841" width="47.7109375" style="689" customWidth="1"/>
    <col min="3842" max="3842" width="9.140625" style="689"/>
    <col min="3843" max="3843" width="10.85546875" style="689" customWidth="1"/>
    <col min="3844" max="4096" width="9.140625" style="689"/>
    <col min="4097" max="4097" width="47.7109375" style="689" customWidth="1"/>
    <col min="4098" max="4098" width="9.140625" style="689"/>
    <col min="4099" max="4099" width="10.85546875" style="689" customWidth="1"/>
    <col min="4100" max="4352" width="9.140625" style="689"/>
    <col min="4353" max="4353" width="47.7109375" style="689" customWidth="1"/>
    <col min="4354" max="4354" width="9.140625" style="689"/>
    <col min="4355" max="4355" width="10.85546875" style="689" customWidth="1"/>
    <col min="4356" max="4608" width="9.140625" style="689"/>
    <col min="4609" max="4609" width="47.7109375" style="689" customWidth="1"/>
    <col min="4610" max="4610" width="9.140625" style="689"/>
    <col min="4611" max="4611" width="10.85546875" style="689" customWidth="1"/>
    <col min="4612" max="4864" width="9.140625" style="689"/>
    <col min="4865" max="4865" width="47.7109375" style="689" customWidth="1"/>
    <col min="4866" max="4866" width="9.140625" style="689"/>
    <col min="4867" max="4867" width="10.85546875" style="689" customWidth="1"/>
    <col min="4868" max="5120" width="9.140625" style="689"/>
    <col min="5121" max="5121" width="47.7109375" style="689" customWidth="1"/>
    <col min="5122" max="5122" width="9.140625" style="689"/>
    <col min="5123" max="5123" width="10.85546875" style="689" customWidth="1"/>
    <col min="5124" max="5376" width="9.140625" style="689"/>
    <col min="5377" max="5377" width="47.7109375" style="689" customWidth="1"/>
    <col min="5378" max="5378" width="9.140625" style="689"/>
    <col min="5379" max="5379" width="10.85546875" style="689" customWidth="1"/>
    <col min="5380" max="5632" width="9.140625" style="689"/>
    <col min="5633" max="5633" width="47.7109375" style="689" customWidth="1"/>
    <col min="5634" max="5634" width="9.140625" style="689"/>
    <col min="5635" max="5635" width="10.85546875" style="689" customWidth="1"/>
    <col min="5636" max="5888" width="9.140625" style="689"/>
    <col min="5889" max="5889" width="47.7109375" style="689" customWidth="1"/>
    <col min="5890" max="5890" width="9.140625" style="689"/>
    <col min="5891" max="5891" width="10.85546875" style="689" customWidth="1"/>
    <col min="5892" max="6144" width="9.140625" style="689"/>
    <col min="6145" max="6145" width="47.7109375" style="689" customWidth="1"/>
    <col min="6146" max="6146" width="9.140625" style="689"/>
    <col min="6147" max="6147" width="10.85546875" style="689" customWidth="1"/>
    <col min="6148" max="6400" width="9.140625" style="689"/>
    <col min="6401" max="6401" width="47.7109375" style="689" customWidth="1"/>
    <col min="6402" max="6402" width="9.140625" style="689"/>
    <col min="6403" max="6403" width="10.85546875" style="689" customWidth="1"/>
    <col min="6404" max="6656" width="9.140625" style="689"/>
    <col min="6657" max="6657" width="47.7109375" style="689" customWidth="1"/>
    <col min="6658" max="6658" width="9.140625" style="689"/>
    <col min="6659" max="6659" width="10.85546875" style="689" customWidth="1"/>
    <col min="6660" max="6912" width="9.140625" style="689"/>
    <col min="6913" max="6913" width="47.7109375" style="689" customWidth="1"/>
    <col min="6914" max="6914" width="9.140625" style="689"/>
    <col min="6915" max="6915" width="10.85546875" style="689" customWidth="1"/>
    <col min="6916" max="7168" width="9.140625" style="689"/>
    <col min="7169" max="7169" width="47.7109375" style="689" customWidth="1"/>
    <col min="7170" max="7170" width="9.140625" style="689"/>
    <col min="7171" max="7171" width="10.85546875" style="689" customWidth="1"/>
    <col min="7172" max="7424" width="9.140625" style="689"/>
    <col min="7425" max="7425" width="47.7109375" style="689" customWidth="1"/>
    <col min="7426" max="7426" width="9.140625" style="689"/>
    <col min="7427" max="7427" width="10.85546875" style="689" customWidth="1"/>
    <col min="7428" max="7680" width="9.140625" style="689"/>
    <col min="7681" max="7681" width="47.7109375" style="689" customWidth="1"/>
    <col min="7682" max="7682" width="9.140625" style="689"/>
    <col min="7683" max="7683" width="10.85546875" style="689" customWidth="1"/>
    <col min="7684" max="7936" width="9.140625" style="689"/>
    <col min="7937" max="7937" width="47.7109375" style="689" customWidth="1"/>
    <col min="7938" max="7938" width="9.140625" style="689"/>
    <col min="7939" max="7939" width="10.85546875" style="689" customWidth="1"/>
    <col min="7940" max="8192" width="9.140625" style="689"/>
    <col min="8193" max="8193" width="47.7109375" style="689" customWidth="1"/>
    <col min="8194" max="8194" width="9.140625" style="689"/>
    <col min="8195" max="8195" width="10.85546875" style="689" customWidth="1"/>
    <col min="8196" max="8448" width="9.140625" style="689"/>
    <col min="8449" max="8449" width="47.7109375" style="689" customWidth="1"/>
    <col min="8450" max="8450" width="9.140625" style="689"/>
    <col min="8451" max="8451" width="10.85546875" style="689" customWidth="1"/>
    <col min="8452" max="8704" width="9.140625" style="689"/>
    <col min="8705" max="8705" width="47.7109375" style="689" customWidth="1"/>
    <col min="8706" max="8706" width="9.140625" style="689"/>
    <col min="8707" max="8707" width="10.85546875" style="689" customWidth="1"/>
    <col min="8708" max="8960" width="9.140625" style="689"/>
    <col min="8961" max="8961" width="47.7109375" style="689" customWidth="1"/>
    <col min="8962" max="8962" width="9.140625" style="689"/>
    <col min="8963" max="8963" width="10.85546875" style="689" customWidth="1"/>
    <col min="8964" max="9216" width="9.140625" style="689"/>
    <col min="9217" max="9217" width="47.7109375" style="689" customWidth="1"/>
    <col min="9218" max="9218" width="9.140625" style="689"/>
    <col min="9219" max="9219" width="10.85546875" style="689" customWidth="1"/>
    <col min="9220" max="9472" width="9.140625" style="689"/>
    <col min="9473" max="9473" width="47.7109375" style="689" customWidth="1"/>
    <col min="9474" max="9474" width="9.140625" style="689"/>
    <col min="9475" max="9475" width="10.85546875" style="689" customWidth="1"/>
    <col min="9476" max="9728" width="9.140625" style="689"/>
    <col min="9729" max="9729" width="47.7109375" style="689" customWidth="1"/>
    <col min="9730" max="9730" width="9.140625" style="689"/>
    <col min="9731" max="9731" width="10.85546875" style="689" customWidth="1"/>
    <col min="9732" max="9984" width="9.140625" style="689"/>
    <col min="9985" max="9985" width="47.7109375" style="689" customWidth="1"/>
    <col min="9986" max="9986" width="9.140625" style="689"/>
    <col min="9987" max="9987" width="10.85546875" style="689" customWidth="1"/>
    <col min="9988" max="10240" width="9.140625" style="689"/>
    <col min="10241" max="10241" width="47.7109375" style="689" customWidth="1"/>
    <col min="10242" max="10242" width="9.140625" style="689"/>
    <col min="10243" max="10243" width="10.85546875" style="689" customWidth="1"/>
    <col min="10244" max="10496" width="9.140625" style="689"/>
    <col min="10497" max="10497" width="47.7109375" style="689" customWidth="1"/>
    <col min="10498" max="10498" width="9.140625" style="689"/>
    <col min="10499" max="10499" width="10.85546875" style="689" customWidth="1"/>
    <col min="10500" max="10752" width="9.140625" style="689"/>
    <col min="10753" max="10753" width="47.7109375" style="689" customWidth="1"/>
    <col min="10754" max="10754" width="9.140625" style="689"/>
    <col min="10755" max="10755" width="10.85546875" style="689" customWidth="1"/>
    <col min="10756" max="11008" width="9.140625" style="689"/>
    <col min="11009" max="11009" width="47.7109375" style="689" customWidth="1"/>
    <col min="11010" max="11010" width="9.140625" style="689"/>
    <col min="11011" max="11011" width="10.85546875" style="689" customWidth="1"/>
    <col min="11012" max="11264" width="9.140625" style="689"/>
    <col min="11265" max="11265" width="47.7109375" style="689" customWidth="1"/>
    <col min="11266" max="11266" width="9.140625" style="689"/>
    <col min="11267" max="11267" width="10.85546875" style="689" customWidth="1"/>
    <col min="11268" max="11520" width="9.140625" style="689"/>
    <col min="11521" max="11521" width="47.7109375" style="689" customWidth="1"/>
    <col min="11522" max="11522" width="9.140625" style="689"/>
    <col min="11523" max="11523" width="10.85546875" style="689" customWidth="1"/>
    <col min="11524" max="11776" width="9.140625" style="689"/>
    <col min="11777" max="11777" width="47.7109375" style="689" customWidth="1"/>
    <col min="11778" max="11778" width="9.140625" style="689"/>
    <col min="11779" max="11779" width="10.85546875" style="689" customWidth="1"/>
    <col min="11780" max="12032" width="9.140625" style="689"/>
    <col min="12033" max="12033" width="47.7109375" style="689" customWidth="1"/>
    <col min="12034" max="12034" width="9.140625" style="689"/>
    <col min="12035" max="12035" width="10.85546875" style="689" customWidth="1"/>
    <col min="12036" max="12288" width="9.140625" style="689"/>
    <col min="12289" max="12289" width="47.7109375" style="689" customWidth="1"/>
    <col min="12290" max="12290" width="9.140625" style="689"/>
    <col min="12291" max="12291" width="10.85546875" style="689" customWidth="1"/>
    <col min="12292" max="12544" width="9.140625" style="689"/>
    <col min="12545" max="12545" width="47.7109375" style="689" customWidth="1"/>
    <col min="12546" max="12546" width="9.140625" style="689"/>
    <col min="12547" max="12547" width="10.85546875" style="689" customWidth="1"/>
    <col min="12548" max="12800" width="9.140625" style="689"/>
    <col min="12801" max="12801" width="47.7109375" style="689" customWidth="1"/>
    <col min="12802" max="12802" width="9.140625" style="689"/>
    <col min="12803" max="12803" width="10.85546875" style="689" customWidth="1"/>
    <col min="12804" max="13056" width="9.140625" style="689"/>
    <col min="13057" max="13057" width="47.7109375" style="689" customWidth="1"/>
    <col min="13058" max="13058" width="9.140625" style="689"/>
    <col min="13059" max="13059" width="10.85546875" style="689" customWidth="1"/>
    <col min="13060" max="13312" width="9.140625" style="689"/>
    <col min="13313" max="13313" width="47.7109375" style="689" customWidth="1"/>
    <col min="13314" max="13314" width="9.140625" style="689"/>
    <col min="13315" max="13315" width="10.85546875" style="689" customWidth="1"/>
    <col min="13316" max="13568" width="9.140625" style="689"/>
    <col min="13569" max="13569" width="47.7109375" style="689" customWidth="1"/>
    <col min="13570" max="13570" width="9.140625" style="689"/>
    <col min="13571" max="13571" width="10.85546875" style="689" customWidth="1"/>
    <col min="13572" max="13824" width="9.140625" style="689"/>
    <col min="13825" max="13825" width="47.7109375" style="689" customWidth="1"/>
    <col min="13826" max="13826" width="9.140625" style="689"/>
    <col min="13827" max="13827" width="10.85546875" style="689" customWidth="1"/>
    <col min="13828" max="14080" width="9.140625" style="689"/>
    <col min="14081" max="14081" width="47.7109375" style="689" customWidth="1"/>
    <col min="14082" max="14082" width="9.140625" style="689"/>
    <col min="14083" max="14083" width="10.85546875" style="689" customWidth="1"/>
    <col min="14084" max="14336" width="9.140625" style="689"/>
    <col min="14337" max="14337" width="47.7109375" style="689" customWidth="1"/>
    <col min="14338" max="14338" width="9.140625" style="689"/>
    <col min="14339" max="14339" width="10.85546875" style="689" customWidth="1"/>
    <col min="14340" max="14592" width="9.140625" style="689"/>
    <col min="14593" max="14593" width="47.7109375" style="689" customWidth="1"/>
    <col min="14594" max="14594" width="9.140625" style="689"/>
    <col min="14595" max="14595" width="10.85546875" style="689" customWidth="1"/>
    <col min="14596" max="14848" width="9.140625" style="689"/>
    <col min="14849" max="14849" width="47.7109375" style="689" customWidth="1"/>
    <col min="14850" max="14850" width="9.140625" style="689"/>
    <col min="14851" max="14851" width="10.85546875" style="689" customWidth="1"/>
    <col min="14852" max="15104" width="9.140625" style="689"/>
    <col min="15105" max="15105" width="47.7109375" style="689" customWidth="1"/>
    <col min="15106" max="15106" width="9.140625" style="689"/>
    <col min="15107" max="15107" width="10.85546875" style="689" customWidth="1"/>
    <col min="15108" max="15360" width="9.140625" style="689"/>
    <col min="15361" max="15361" width="47.7109375" style="689" customWidth="1"/>
    <col min="15362" max="15362" width="9.140625" style="689"/>
    <col min="15363" max="15363" width="10.85546875" style="689" customWidth="1"/>
    <col min="15364" max="15616" width="9.140625" style="689"/>
    <col min="15617" max="15617" width="47.7109375" style="689" customWidth="1"/>
    <col min="15618" max="15618" width="9.140625" style="689"/>
    <col min="15619" max="15619" width="10.85546875" style="689" customWidth="1"/>
    <col min="15620" max="15872" width="9.140625" style="689"/>
    <col min="15873" max="15873" width="47.7109375" style="689" customWidth="1"/>
    <col min="15874" max="15874" width="9.140625" style="689"/>
    <col min="15875" max="15875" width="10.85546875" style="689" customWidth="1"/>
    <col min="15876" max="16128" width="9.140625" style="689"/>
    <col min="16129" max="16129" width="47.7109375" style="689" customWidth="1"/>
    <col min="16130" max="16130" width="9.140625" style="689"/>
    <col min="16131" max="16131" width="10.85546875" style="689" customWidth="1"/>
    <col min="16132" max="16384" width="9.140625" style="689"/>
  </cols>
  <sheetData>
    <row r="1" spans="1:5" ht="15.75">
      <c r="A1" s="1583" t="s">
        <v>772</v>
      </c>
      <c r="B1" s="1583"/>
      <c r="C1" s="1583"/>
      <c r="D1" s="1583"/>
      <c r="E1" s="1583"/>
    </row>
    <row r="2" spans="1:5" ht="15.75">
      <c r="A2" s="1583" t="s">
        <v>773</v>
      </c>
      <c r="B2" s="1583"/>
      <c r="C2" s="1583"/>
      <c r="D2" s="1583"/>
      <c r="E2" s="1583"/>
    </row>
    <row r="3" spans="1:5" ht="15.75" thickBot="1">
      <c r="A3" s="1584" t="s">
        <v>978</v>
      </c>
      <c r="B3" s="1584"/>
      <c r="C3" s="1584"/>
      <c r="D3" s="1584"/>
      <c r="E3" s="1584"/>
    </row>
    <row r="4" spans="1:5" ht="49.15" customHeight="1" thickBot="1">
      <c r="A4" s="864" t="s">
        <v>546</v>
      </c>
      <c r="B4" s="865" t="s">
        <v>774</v>
      </c>
      <c r="C4" s="865" t="s">
        <v>775</v>
      </c>
      <c r="D4" s="866" t="s">
        <v>776</v>
      </c>
      <c r="E4" s="867" t="s">
        <v>149</v>
      </c>
    </row>
    <row r="5" spans="1:5" ht="19.899999999999999" customHeight="1">
      <c r="A5" s="1585" t="s">
        <v>777</v>
      </c>
      <c r="B5" s="1586"/>
      <c r="C5" s="1586"/>
      <c r="D5" s="1586"/>
      <c r="E5" s="1587"/>
    </row>
    <row r="6" spans="1:5" ht="16.149999999999999" customHeight="1">
      <c r="A6" s="841" t="s">
        <v>778</v>
      </c>
      <c r="B6" s="844"/>
      <c r="C6" s="844"/>
      <c r="D6" s="844"/>
      <c r="E6" s="845"/>
    </row>
    <row r="7" spans="1:5" s="827" customFormat="1">
      <c r="A7" s="842" t="s">
        <v>979</v>
      </c>
      <c r="B7" s="824">
        <v>76</v>
      </c>
      <c r="C7" s="825">
        <v>5</v>
      </c>
      <c r="D7" s="826">
        <v>2</v>
      </c>
      <c r="E7" s="846">
        <f t="shared" ref="E7:E18" si="0">SUM(B7:D7)</f>
        <v>83</v>
      </c>
    </row>
    <row r="8" spans="1:5" s="827" customFormat="1">
      <c r="A8" s="842" t="s">
        <v>980</v>
      </c>
      <c r="B8" s="824">
        <v>30</v>
      </c>
      <c r="C8" s="824">
        <v>5</v>
      </c>
      <c r="D8" s="825">
        <v>1</v>
      </c>
      <c r="E8" s="846">
        <f t="shared" si="0"/>
        <v>36</v>
      </c>
    </row>
    <row r="9" spans="1:5" s="827" customFormat="1">
      <c r="A9" s="842" t="s">
        <v>779</v>
      </c>
      <c r="B9" s="826">
        <v>4</v>
      </c>
      <c r="C9" s="826">
        <v>7</v>
      </c>
      <c r="D9" s="828">
        <v>1</v>
      </c>
      <c r="E9" s="846">
        <f t="shared" si="0"/>
        <v>12</v>
      </c>
    </row>
    <row r="10" spans="1:5">
      <c r="A10" s="847" t="s">
        <v>780</v>
      </c>
      <c r="B10" s="828" t="s">
        <v>57</v>
      </c>
      <c r="C10" s="829" t="s">
        <v>57</v>
      </c>
      <c r="D10" s="829">
        <v>1</v>
      </c>
      <c r="E10" s="848">
        <f t="shared" si="0"/>
        <v>1</v>
      </c>
    </row>
    <row r="11" spans="1:5">
      <c r="A11" s="847" t="s">
        <v>781</v>
      </c>
      <c r="B11" s="828" t="s">
        <v>57</v>
      </c>
      <c r="C11" s="829" t="s">
        <v>57</v>
      </c>
      <c r="D11" s="829" t="s">
        <v>57</v>
      </c>
      <c r="E11" s="849" t="s">
        <v>57</v>
      </c>
    </row>
    <row r="12" spans="1:5">
      <c r="A12" s="850" t="s">
        <v>782</v>
      </c>
      <c r="B12" s="828" t="s">
        <v>57</v>
      </c>
      <c r="C12" s="829" t="s">
        <v>57</v>
      </c>
      <c r="D12" s="829" t="s">
        <v>57</v>
      </c>
      <c r="E12" s="849" t="s">
        <v>57</v>
      </c>
    </row>
    <row r="13" spans="1:5">
      <c r="A13" s="851" t="s">
        <v>783</v>
      </c>
      <c r="B13" s="828" t="s">
        <v>57</v>
      </c>
      <c r="C13" s="829">
        <v>4</v>
      </c>
      <c r="D13" s="829" t="s">
        <v>57</v>
      </c>
      <c r="E13" s="848">
        <f t="shared" si="0"/>
        <v>4</v>
      </c>
    </row>
    <row r="14" spans="1:5">
      <c r="A14" s="851" t="s">
        <v>784</v>
      </c>
      <c r="B14" s="828">
        <v>2</v>
      </c>
      <c r="C14" s="828">
        <v>2</v>
      </c>
      <c r="D14" s="829" t="s">
        <v>57</v>
      </c>
      <c r="E14" s="848">
        <f t="shared" si="0"/>
        <v>4</v>
      </c>
    </row>
    <row r="15" spans="1:5">
      <c r="A15" s="851" t="s">
        <v>785</v>
      </c>
      <c r="B15" s="829" t="s">
        <v>57</v>
      </c>
      <c r="C15" s="828">
        <v>1</v>
      </c>
      <c r="D15" s="829" t="s">
        <v>57</v>
      </c>
      <c r="E15" s="848">
        <f t="shared" si="0"/>
        <v>1</v>
      </c>
    </row>
    <row r="16" spans="1:5">
      <c r="A16" s="851" t="s">
        <v>786</v>
      </c>
      <c r="B16" s="829" t="s">
        <v>57</v>
      </c>
      <c r="C16" s="829" t="s">
        <v>57</v>
      </c>
      <c r="D16" s="829" t="s">
        <v>57</v>
      </c>
      <c r="E16" s="849" t="s">
        <v>57</v>
      </c>
    </row>
    <row r="17" spans="1:14">
      <c r="A17" s="851" t="s">
        <v>787</v>
      </c>
      <c r="B17" s="828">
        <v>2</v>
      </c>
      <c r="C17" s="829" t="s">
        <v>57</v>
      </c>
      <c r="D17" s="829" t="s">
        <v>57</v>
      </c>
      <c r="E17" s="848">
        <f t="shared" si="0"/>
        <v>2</v>
      </c>
    </row>
    <row r="18" spans="1:14" s="827" customFormat="1" ht="19.149999999999999" customHeight="1" thickBot="1">
      <c r="A18" s="861" t="s">
        <v>981</v>
      </c>
      <c r="B18" s="1152">
        <f>SUM(B7+B8-B9)</f>
        <v>102</v>
      </c>
      <c r="C18" s="1152">
        <f>SUM(C7+C8-C9)</f>
        <v>3</v>
      </c>
      <c r="D18" s="1152">
        <f>SUM(D7+D8)</f>
        <v>3</v>
      </c>
      <c r="E18" s="1153">
        <f t="shared" si="0"/>
        <v>108</v>
      </c>
    </row>
    <row r="19" spans="1:14" ht="10.15" customHeight="1" thickBot="1">
      <c r="A19" s="1134"/>
      <c r="B19" s="1135"/>
      <c r="C19" s="1135"/>
      <c r="D19" s="1135"/>
      <c r="E19" s="867"/>
    </row>
    <row r="20" spans="1:14" ht="19.899999999999999" customHeight="1">
      <c r="A20" s="1585" t="s">
        <v>1056</v>
      </c>
      <c r="B20" s="1586"/>
      <c r="C20" s="1586"/>
      <c r="D20" s="1586"/>
      <c r="E20" s="1587"/>
    </row>
    <row r="21" spans="1:14" ht="16.149999999999999" customHeight="1">
      <c r="A21" s="841" t="s">
        <v>788</v>
      </c>
      <c r="B21" s="844"/>
      <c r="C21" s="844"/>
      <c r="D21" s="844"/>
      <c r="E21" s="845"/>
    </row>
    <row r="22" spans="1:14" s="827" customFormat="1">
      <c r="A22" s="842" t="s">
        <v>979</v>
      </c>
      <c r="B22" s="830">
        <v>54</v>
      </c>
      <c r="C22" s="830">
        <v>10</v>
      </c>
      <c r="D22" s="826">
        <v>2</v>
      </c>
      <c r="E22" s="854">
        <f>SUM(B22:D22)</f>
        <v>66</v>
      </c>
    </row>
    <row r="23" spans="1:14" s="827" customFormat="1">
      <c r="A23" s="842" t="s">
        <v>980</v>
      </c>
      <c r="B23" s="824">
        <v>34</v>
      </c>
      <c r="C23" s="824">
        <v>19</v>
      </c>
      <c r="D23" s="829" t="s">
        <v>57</v>
      </c>
      <c r="E23" s="854">
        <f>SUM(B23:D23)</f>
        <v>53</v>
      </c>
    </row>
    <row r="24" spans="1:14" s="827" customFormat="1">
      <c r="A24" s="842" t="s">
        <v>779</v>
      </c>
      <c r="B24" s="830">
        <f>SUM(B25:B34)</f>
        <v>34</v>
      </c>
      <c r="C24" s="830">
        <f>SUM(C25:C34)</f>
        <v>11</v>
      </c>
      <c r="D24" s="829" t="s">
        <v>57</v>
      </c>
      <c r="E24" s="854">
        <f>SUM(B24:D24)</f>
        <v>45</v>
      </c>
    </row>
    <row r="25" spans="1:14">
      <c r="A25" s="851" t="s">
        <v>789</v>
      </c>
      <c r="B25" s="831">
        <v>18</v>
      </c>
      <c r="C25" s="831">
        <v>5</v>
      </c>
      <c r="D25" s="829" t="s">
        <v>57</v>
      </c>
      <c r="E25" s="855">
        <f>SUM(B25:D25)</f>
        <v>23</v>
      </c>
    </row>
    <row r="26" spans="1:14">
      <c r="A26" s="851" t="s">
        <v>790</v>
      </c>
      <c r="B26" s="828">
        <v>1</v>
      </c>
      <c r="C26" s="829" t="s">
        <v>57</v>
      </c>
      <c r="D26" s="829" t="s">
        <v>57</v>
      </c>
      <c r="E26" s="855">
        <f>SUM(B26:D26)</f>
        <v>1</v>
      </c>
      <c r="G26" s="1588"/>
      <c r="H26" s="1588"/>
      <c r="I26" s="1588"/>
      <c r="J26" s="1588"/>
      <c r="K26" s="1588"/>
      <c r="L26" s="1588"/>
      <c r="M26" s="1588"/>
      <c r="N26" s="1588"/>
    </row>
    <row r="27" spans="1:14">
      <c r="A27" s="851" t="s">
        <v>791</v>
      </c>
      <c r="B27" s="829" t="s">
        <v>57</v>
      </c>
      <c r="C27" s="829" t="s">
        <v>57</v>
      </c>
      <c r="D27" s="829" t="s">
        <v>57</v>
      </c>
      <c r="E27" s="856" t="s">
        <v>57</v>
      </c>
    </row>
    <row r="28" spans="1:14">
      <c r="A28" s="851" t="s">
        <v>792</v>
      </c>
      <c r="B28" s="829" t="s">
        <v>57</v>
      </c>
      <c r="C28" s="829" t="s">
        <v>57</v>
      </c>
      <c r="D28" s="829" t="s">
        <v>57</v>
      </c>
      <c r="E28" s="856" t="s">
        <v>57</v>
      </c>
    </row>
    <row r="29" spans="1:14">
      <c r="A29" s="851" t="s">
        <v>793</v>
      </c>
      <c r="B29" s="829" t="s">
        <v>57</v>
      </c>
      <c r="C29" s="829" t="s">
        <v>57</v>
      </c>
      <c r="D29" s="829" t="s">
        <v>57</v>
      </c>
      <c r="E29" s="856" t="s">
        <v>57</v>
      </c>
    </row>
    <row r="30" spans="1:14">
      <c r="A30" s="851" t="s">
        <v>794</v>
      </c>
      <c r="B30" s="829" t="s">
        <v>57</v>
      </c>
      <c r="C30" s="829" t="s">
        <v>57</v>
      </c>
      <c r="D30" s="829" t="s">
        <v>57</v>
      </c>
      <c r="E30" s="856" t="s">
        <v>57</v>
      </c>
    </row>
    <row r="31" spans="1:14">
      <c r="A31" s="851" t="s">
        <v>795</v>
      </c>
      <c r="B31" s="831">
        <v>3</v>
      </c>
      <c r="C31" s="829" t="s">
        <v>57</v>
      </c>
      <c r="D31" s="829" t="s">
        <v>57</v>
      </c>
      <c r="E31" s="855">
        <f t="shared" ref="E31:E32" si="1">SUM(B31:D31)</f>
        <v>3</v>
      </c>
    </row>
    <row r="32" spans="1:14">
      <c r="A32" s="851" t="s">
        <v>796</v>
      </c>
      <c r="B32" s="831">
        <v>9</v>
      </c>
      <c r="C32" s="831">
        <v>6</v>
      </c>
      <c r="D32" s="829" t="s">
        <v>57</v>
      </c>
      <c r="E32" s="855">
        <f t="shared" si="1"/>
        <v>15</v>
      </c>
    </row>
    <row r="33" spans="1:9">
      <c r="A33" s="851" t="s">
        <v>797</v>
      </c>
      <c r="B33" s="829" t="s">
        <v>57</v>
      </c>
      <c r="C33" s="829" t="s">
        <v>57</v>
      </c>
      <c r="D33" s="829" t="s">
        <v>57</v>
      </c>
      <c r="E33" s="856" t="s">
        <v>57</v>
      </c>
    </row>
    <row r="34" spans="1:9">
      <c r="A34" s="851" t="s">
        <v>798</v>
      </c>
      <c r="B34" s="828">
        <v>3</v>
      </c>
      <c r="C34" s="829" t="s">
        <v>57</v>
      </c>
      <c r="D34" s="829" t="s">
        <v>57</v>
      </c>
      <c r="E34" s="855">
        <f>SUM(B34:D34)</f>
        <v>3</v>
      </c>
    </row>
    <row r="35" spans="1:9">
      <c r="A35" s="851" t="s">
        <v>799</v>
      </c>
      <c r="B35" s="829" t="s">
        <v>57</v>
      </c>
      <c r="C35" s="829" t="s">
        <v>57</v>
      </c>
      <c r="D35" s="829" t="s">
        <v>57</v>
      </c>
      <c r="E35" s="856" t="s">
        <v>57</v>
      </c>
    </row>
    <row r="36" spans="1:9">
      <c r="A36" s="851" t="s">
        <v>800</v>
      </c>
      <c r="B36" s="829" t="s">
        <v>57</v>
      </c>
      <c r="C36" s="829" t="s">
        <v>57</v>
      </c>
      <c r="D36" s="829" t="s">
        <v>57</v>
      </c>
      <c r="E36" s="856" t="s">
        <v>57</v>
      </c>
    </row>
    <row r="37" spans="1:9" s="832" customFormat="1" ht="16.149999999999999" customHeight="1">
      <c r="A37" s="842" t="s">
        <v>982</v>
      </c>
      <c r="B37" s="830">
        <f>SUM(B22+B23-B24)</f>
        <v>54</v>
      </c>
      <c r="C37" s="830">
        <f t="shared" ref="C37" si="2">SUM(C22+C23-C24)</f>
        <v>18</v>
      </c>
      <c r="D37" s="830">
        <v>2</v>
      </c>
      <c r="E37" s="854">
        <f>SUM(E22+E23-E24)</f>
        <v>74</v>
      </c>
      <c r="G37" s="833"/>
      <c r="H37" s="833"/>
      <c r="I37" s="833"/>
    </row>
    <row r="38" spans="1:9" s="832" customFormat="1" ht="16.149999999999999" customHeight="1">
      <c r="A38" s="842" t="s">
        <v>801</v>
      </c>
      <c r="B38" s="830"/>
      <c r="C38" s="830"/>
      <c r="D38" s="830"/>
      <c r="E38" s="854"/>
      <c r="G38" s="833"/>
      <c r="H38" s="833"/>
      <c r="I38" s="833"/>
    </row>
    <row r="39" spans="1:9" s="832" customFormat="1" ht="15.6" customHeight="1">
      <c r="A39" s="842" t="s">
        <v>802</v>
      </c>
      <c r="B39" s="830"/>
      <c r="C39" s="830"/>
      <c r="D39" s="830"/>
      <c r="E39" s="854"/>
      <c r="G39" s="833"/>
      <c r="H39" s="833"/>
      <c r="I39" s="833"/>
    </row>
    <row r="40" spans="1:9" s="827" customFormat="1" ht="12" customHeight="1">
      <c r="A40" s="842" t="s">
        <v>983</v>
      </c>
      <c r="B40" s="824">
        <v>79</v>
      </c>
      <c r="C40" s="826">
        <v>1</v>
      </c>
      <c r="D40" s="829" t="s">
        <v>57</v>
      </c>
      <c r="E40" s="854">
        <f>SUM(B40:D40)</f>
        <v>80</v>
      </c>
      <c r="G40" s="833"/>
      <c r="H40" s="689"/>
      <c r="I40" s="689"/>
    </row>
    <row r="41" spans="1:9" s="827" customFormat="1">
      <c r="A41" s="842" t="s">
        <v>984</v>
      </c>
      <c r="B41" s="824">
        <v>25</v>
      </c>
      <c r="C41" s="825">
        <v>2</v>
      </c>
      <c r="D41" s="829" t="s">
        <v>57</v>
      </c>
      <c r="E41" s="854">
        <f>SUM(B41:D41)</f>
        <v>27</v>
      </c>
      <c r="G41" s="689"/>
      <c r="H41" s="689"/>
      <c r="I41" s="689"/>
    </row>
    <row r="42" spans="1:9" s="832" customFormat="1" ht="15.75">
      <c r="A42" s="842" t="s">
        <v>1057</v>
      </c>
      <c r="B42" s="830">
        <f>SUM(B43:B51)</f>
        <v>33</v>
      </c>
      <c r="C42" s="830">
        <f>SUM(C43:C51)</f>
        <v>1</v>
      </c>
      <c r="D42" s="826" t="s">
        <v>57</v>
      </c>
      <c r="E42" s="854">
        <f>SUM(B42:D42)</f>
        <v>34</v>
      </c>
    </row>
    <row r="43" spans="1:9">
      <c r="A43" s="851" t="s">
        <v>803</v>
      </c>
      <c r="B43" s="834">
        <v>21</v>
      </c>
      <c r="C43" s="829" t="s">
        <v>57</v>
      </c>
      <c r="D43" s="829" t="s">
        <v>57</v>
      </c>
      <c r="E43" s="856" t="s">
        <v>57</v>
      </c>
    </row>
    <row r="44" spans="1:9" ht="14.25" customHeight="1">
      <c r="A44" s="851" t="s">
        <v>804</v>
      </c>
      <c r="B44" s="829" t="s">
        <v>57</v>
      </c>
      <c r="C44" s="829" t="s">
        <v>57</v>
      </c>
      <c r="D44" s="829" t="s">
        <v>57</v>
      </c>
      <c r="E44" s="856" t="s">
        <v>57</v>
      </c>
    </row>
    <row r="45" spans="1:9">
      <c r="A45" s="851" t="s">
        <v>805</v>
      </c>
      <c r="B45" s="829" t="s">
        <v>57</v>
      </c>
      <c r="C45" s="829" t="s">
        <v>57</v>
      </c>
      <c r="D45" s="829" t="s">
        <v>57</v>
      </c>
      <c r="E45" s="856" t="s">
        <v>57</v>
      </c>
    </row>
    <row r="46" spans="1:9">
      <c r="A46" s="851" t="s">
        <v>806</v>
      </c>
      <c r="B46" s="829" t="s">
        <v>57</v>
      </c>
      <c r="C46" s="829" t="s">
        <v>57</v>
      </c>
      <c r="D46" s="829" t="s">
        <v>57</v>
      </c>
      <c r="E46" s="856" t="s">
        <v>57</v>
      </c>
    </row>
    <row r="47" spans="1:9">
      <c r="A47" s="851" t="s">
        <v>795</v>
      </c>
      <c r="B47" s="835">
        <v>2</v>
      </c>
      <c r="C47" s="826">
        <v>1</v>
      </c>
      <c r="D47" s="829" t="s">
        <v>57</v>
      </c>
      <c r="E47" s="856" t="s">
        <v>57</v>
      </c>
    </row>
    <row r="48" spans="1:9">
      <c r="A48" s="851" t="s">
        <v>807</v>
      </c>
      <c r="B48" s="829" t="s">
        <v>57</v>
      </c>
      <c r="C48" s="829" t="s">
        <v>57</v>
      </c>
      <c r="D48" s="829" t="s">
        <v>57</v>
      </c>
      <c r="E48" s="856" t="s">
        <v>57</v>
      </c>
    </row>
    <row r="49" spans="1:16">
      <c r="A49" s="851" t="s">
        <v>796</v>
      </c>
      <c r="B49" s="834">
        <v>10</v>
      </c>
      <c r="C49" s="829" t="s">
        <v>57</v>
      </c>
      <c r="D49" s="829" t="s">
        <v>57</v>
      </c>
      <c r="E49" s="856" t="s">
        <v>57</v>
      </c>
    </row>
    <row r="50" spans="1:16">
      <c r="A50" s="851" t="s">
        <v>808</v>
      </c>
      <c r="B50" s="829" t="s">
        <v>57</v>
      </c>
      <c r="C50" s="829" t="s">
        <v>57</v>
      </c>
      <c r="D50" s="829" t="s">
        <v>57</v>
      </c>
      <c r="E50" s="856" t="s">
        <v>57</v>
      </c>
    </row>
    <row r="51" spans="1:16">
      <c r="A51" s="851" t="s">
        <v>800</v>
      </c>
      <c r="B51" s="829" t="s">
        <v>57</v>
      </c>
      <c r="C51" s="829" t="s">
        <v>57</v>
      </c>
      <c r="D51" s="829" t="s">
        <v>57</v>
      </c>
      <c r="E51" s="856" t="s">
        <v>57</v>
      </c>
    </row>
    <row r="52" spans="1:16" s="832" customFormat="1" ht="13.9" customHeight="1">
      <c r="A52" s="1151" t="s">
        <v>985</v>
      </c>
      <c r="B52" s="836">
        <f>SUM(B40+B41-B42)</f>
        <v>71</v>
      </c>
      <c r="C52" s="836">
        <f>SUM(C40+C41-C42)</f>
        <v>2</v>
      </c>
      <c r="D52" s="837" t="s">
        <v>57</v>
      </c>
      <c r="E52" s="857">
        <f>SUM(B52:D52)</f>
        <v>73</v>
      </c>
    </row>
    <row r="53" spans="1:16" s="832" customFormat="1" ht="13.9" customHeight="1">
      <c r="A53" s="852"/>
      <c r="B53" s="853"/>
      <c r="C53" s="830"/>
      <c r="D53" s="826"/>
      <c r="E53" s="854"/>
    </row>
    <row r="54" spans="1:16" s="832" customFormat="1" ht="12" customHeight="1">
      <c r="A54" s="852"/>
      <c r="B54" s="858"/>
      <c r="C54" s="830"/>
      <c r="D54" s="830"/>
      <c r="E54" s="854"/>
      <c r="G54" s="833"/>
    </row>
    <row r="55" spans="1:16" s="832" customFormat="1" ht="13.9" customHeight="1">
      <c r="A55" s="859" t="s">
        <v>809</v>
      </c>
      <c r="B55" s="853"/>
      <c r="C55" s="853"/>
      <c r="D55" s="853"/>
      <c r="E55" s="846"/>
    </row>
    <row r="56" spans="1:16" s="832" customFormat="1" ht="12.75">
      <c r="A56" s="842" t="s">
        <v>983</v>
      </c>
      <c r="B56" s="824">
        <v>453</v>
      </c>
      <c r="C56" s="824">
        <v>9</v>
      </c>
      <c r="D56" s="826" t="s">
        <v>57</v>
      </c>
      <c r="E56" s="854">
        <f>SUM(B56:D56)</f>
        <v>462</v>
      </c>
      <c r="G56" s="833"/>
    </row>
    <row r="57" spans="1:16" s="832" customFormat="1" ht="12.75">
      <c r="A57" s="842" t="s">
        <v>984</v>
      </c>
      <c r="B57" s="824">
        <v>457</v>
      </c>
      <c r="C57" s="824">
        <v>21</v>
      </c>
      <c r="D57" s="826" t="s">
        <v>57</v>
      </c>
      <c r="E57" s="856" t="s">
        <v>57</v>
      </c>
      <c r="G57" s="1582"/>
      <c r="H57" s="1582"/>
      <c r="I57" s="1582"/>
      <c r="J57" s="1582"/>
      <c r="K57" s="1582"/>
      <c r="L57" s="1582"/>
      <c r="M57" s="1582"/>
      <c r="N57" s="1582"/>
      <c r="O57" s="1582"/>
      <c r="P57" s="1582"/>
    </row>
    <row r="58" spans="1:16" s="832" customFormat="1" ht="16.5">
      <c r="A58" s="842" t="s">
        <v>1058</v>
      </c>
      <c r="B58" s="830">
        <v>328</v>
      </c>
      <c r="C58" s="830">
        <v>9</v>
      </c>
      <c r="D58" s="826" t="s">
        <v>57</v>
      </c>
      <c r="E58" s="854">
        <f>SUM(B58:D58)</f>
        <v>337</v>
      </c>
      <c r="G58" s="689"/>
    </row>
    <row r="59" spans="1:16" s="832" customFormat="1">
      <c r="A59" s="842" t="s">
        <v>986</v>
      </c>
      <c r="B59" s="830">
        <f>SUM(B56+B57-B58)</f>
        <v>582</v>
      </c>
      <c r="C59" s="830">
        <f>SUM(C56+C57-C58)</f>
        <v>21</v>
      </c>
      <c r="D59" s="826" t="s">
        <v>57</v>
      </c>
      <c r="E59" s="854">
        <f>SUM(B59:D59)</f>
        <v>603</v>
      </c>
      <c r="G59" s="689"/>
    </row>
    <row r="60" spans="1:16" s="832" customFormat="1" ht="10.9" customHeight="1">
      <c r="A60" s="842"/>
      <c r="B60" s="826" t="s">
        <v>57</v>
      </c>
      <c r="C60" s="826" t="s">
        <v>57</v>
      </c>
      <c r="D60" s="826" t="s">
        <v>57</v>
      </c>
      <c r="E60" s="856" t="s">
        <v>57</v>
      </c>
    </row>
    <row r="61" spans="1:16" s="827" customFormat="1" ht="27" thickBot="1">
      <c r="A61" s="842" t="s">
        <v>987</v>
      </c>
      <c r="B61" s="826" t="s">
        <v>57</v>
      </c>
      <c r="C61" s="826" t="s">
        <v>57</v>
      </c>
      <c r="D61" s="826" t="s">
        <v>57</v>
      </c>
      <c r="E61" s="856" t="s">
        <v>57</v>
      </c>
    </row>
    <row r="62" spans="1:16" ht="10.15" customHeight="1" thickBot="1">
      <c r="A62" s="1136"/>
      <c r="B62" s="1137"/>
      <c r="C62" s="1137"/>
      <c r="D62" s="1137"/>
      <c r="E62" s="1138"/>
    </row>
    <row r="63" spans="1:16" ht="19.899999999999999" customHeight="1">
      <c r="A63" s="839" t="s">
        <v>810</v>
      </c>
      <c r="B63" s="840"/>
      <c r="C63" s="840"/>
      <c r="D63" s="840"/>
      <c r="E63" s="860"/>
    </row>
    <row r="64" spans="1:16" ht="16.149999999999999" customHeight="1">
      <c r="A64" s="841" t="s">
        <v>788</v>
      </c>
      <c r="B64" s="838"/>
      <c r="C64" s="838"/>
      <c r="D64" s="838"/>
      <c r="E64" s="855"/>
    </row>
    <row r="65" spans="1:5" s="827" customFormat="1">
      <c r="A65" s="842" t="s">
        <v>979</v>
      </c>
      <c r="B65" s="826" t="s">
        <v>57</v>
      </c>
      <c r="C65" s="826" t="s">
        <v>57</v>
      </c>
      <c r="D65" s="826" t="s">
        <v>57</v>
      </c>
      <c r="E65" s="856" t="s">
        <v>57</v>
      </c>
    </row>
    <row r="66" spans="1:5" s="827" customFormat="1">
      <c r="A66" s="842" t="s">
        <v>980</v>
      </c>
      <c r="B66" s="826">
        <v>5</v>
      </c>
      <c r="C66" s="826">
        <v>2</v>
      </c>
      <c r="D66" s="826" t="s">
        <v>57</v>
      </c>
      <c r="E66" s="854">
        <f>SUM(B66:D66)</f>
        <v>7</v>
      </c>
    </row>
    <row r="67" spans="1:5" s="827" customFormat="1">
      <c r="A67" s="842" t="s">
        <v>779</v>
      </c>
      <c r="B67" s="826">
        <v>3</v>
      </c>
      <c r="C67" s="826" t="s">
        <v>57</v>
      </c>
      <c r="D67" s="826" t="s">
        <v>57</v>
      </c>
      <c r="E67" s="854">
        <f>SUM(B67:D67)</f>
        <v>3</v>
      </c>
    </row>
    <row r="68" spans="1:5" s="832" customFormat="1" ht="13.5" thickBot="1">
      <c r="A68" s="861" t="s">
        <v>988</v>
      </c>
      <c r="B68" s="862">
        <f>SUM(B66-B67)</f>
        <v>2</v>
      </c>
      <c r="C68" s="862">
        <f>C66</f>
        <v>2</v>
      </c>
      <c r="D68" s="862" t="s">
        <v>57</v>
      </c>
      <c r="E68" s="863">
        <f>SUM(E66-E67)</f>
        <v>4</v>
      </c>
    </row>
    <row r="69" spans="1:5">
      <c r="A69" s="1139"/>
      <c r="B69" s="1140"/>
      <c r="C69" s="1140"/>
      <c r="D69" s="1140"/>
      <c r="E69" s="1141"/>
    </row>
    <row r="70" spans="1:5">
      <c r="A70" s="1142" t="s">
        <v>142</v>
      </c>
      <c r="B70" s="1143"/>
      <c r="C70" s="1144"/>
      <c r="D70" s="1144"/>
      <c r="E70" s="1145"/>
    </row>
    <row r="71" spans="1:5" ht="16.5">
      <c r="A71" s="1146" t="s">
        <v>811</v>
      </c>
      <c r="B71" s="1143"/>
      <c r="C71" s="1143"/>
      <c r="D71" s="1143"/>
      <c r="E71" s="1145"/>
    </row>
    <row r="72" spans="1:5" ht="16.5">
      <c r="A72" s="1147" t="s">
        <v>812</v>
      </c>
      <c r="B72" s="1143"/>
      <c r="C72" s="1143"/>
      <c r="D72" s="1143"/>
      <c r="E72" s="1145"/>
    </row>
    <row r="73" spans="1:5" ht="17.25" thickBot="1">
      <c r="A73" s="1148" t="s">
        <v>813</v>
      </c>
      <c r="B73" s="1149"/>
      <c r="C73" s="1149"/>
      <c r="D73" s="1149"/>
      <c r="E73" s="1150"/>
    </row>
    <row r="75" spans="1:5">
      <c r="A75" s="1294" t="s">
        <v>1071</v>
      </c>
    </row>
  </sheetData>
  <sheetProtection algorithmName="SHA-512" hashValue="J1vwBat3hPYrrGRDowfui9fAmQf0cUuAqYTa5GfwE6vQUVz+2ba6tBoJvlotHmTzdMA1MyNSjkMDxZ3OIVQS0w==" saltValue="pJsLDeGOsk8C5n6QvhWcMw==" spinCount="100000" sheet="1" objects="1" scenarios="1"/>
  <mergeCells count="7">
    <mergeCell ref="G57:P57"/>
    <mergeCell ref="A1:E1"/>
    <mergeCell ref="A2:E2"/>
    <mergeCell ref="A3:E3"/>
    <mergeCell ref="A5:E5"/>
    <mergeCell ref="A20:E20"/>
    <mergeCell ref="G26:N26"/>
  </mergeCells>
  <hyperlinks>
    <hyperlink ref="A75" location="'Table of Contents'!A1" display="Return to Table of Contents" xr:uid="{74B8A991-B798-4E90-A6A2-953A199F6470}"/>
  </hyperlinks>
  <pageMargins left="0.7" right="0.7" top="0.75" bottom="0.75" header="0.3" footer="0.3"/>
  <pageSetup scale="83" fitToHeight="0"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1C25-350E-4BA9-95F0-4E672C5C5169}">
  <sheetPr>
    <pageSetUpPr fitToPage="1"/>
  </sheetPr>
  <dimension ref="A1:EL17"/>
  <sheetViews>
    <sheetView workbookViewId="0">
      <selection activeCell="A13" sqref="A13"/>
    </sheetView>
  </sheetViews>
  <sheetFormatPr defaultColWidth="10.5703125" defaultRowHeight="14.1" customHeight="1"/>
  <cols>
    <col min="1" max="1" width="57.140625" style="600" customWidth="1"/>
    <col min="2" max="4" width="10.5703125" style="599" hidden="1" customWidth="1"/>
    <col min="5" max="8" width="10.5703125" style="600" hidden="1" customWidth="1"/>
    <col min="9" max="11" width="0" style="121" hidden="1" customWidth="1"/>
    <col min="12" max="12" width="0" style="125" hidden="1" customWidth="1"/>
    <col min="13" max="13" width="0" style="121" hidden="1" customWidth="1"/>
    <col min="14" max="258" width="10.5703125" style="121"/>
    <col min="259" max="259" width="54.42578125" style="121" customWidth="1"/>
    <col min="260" max="266" width="0" style="121" hidden="1" customWidth="1"/>
    <col min="267" max="514" width="10.5703125" style="121"/>
    <col min="515" max="515" width="54.42578125" style="121" customWidth="1"/>
    <col min="516" max="522" width="0" style="121" hidden="1" customWidth="1"/>
    <col min="523" max="770" width="10.5703125" style="121"/>
    <col min="771" max="771" width="54.42578125" style="121" customWidth="1"/>
    <col min="772" max="778" width="0" style="121" hidden="1" customWidth="1"/>
    <col min="779" max="1026" width="10.5703125" style="121"/>
    <col min="1027" max="1027" width="54.42578125" style="121" customWidth="1"/>
    <col min="1028" max="1034" width="0" style="121" hidden="1" customWidth="1"/>
    <col min="1035" max="1282" width="10.5703125" style="121"/>
    <col min="1283" max="1283" width="54.42578125" style="121" customWidth="1"/>
    <col min="1284" max="1290" width="0" style="121" hidden="1" customWidth="1"/>
    <col min="1291" max="1538" width="10.5703125" style="121"/>
    <col min="1539" max="1539" width="54.42578125" style="121" customWidth="1"/>
    <col min="1540" max="1546" width="0" style="121" hidden="1" customWidth="1"/>
    <col min="1547" max="1794" width="10.5703125" style="121"/>
    <col min="1795" max="1795" width="54.42578125" style="121" customWidth="1"/>
    <col min="1796" max="1802" width="0" style="121" hidden="1" customWidth="1"/>
    <col min="1803" max="2050" width="10.5703125" style="121"/>
    <col min="2051" max="2051" width="54.42578125" style="121" customWidth="1"/>
    <col min="2052" max="2058" width="0" style="121" hidden="1" customWidth="1"/>
    <col min="2059" max="2306" width="10.5703125" style="121"/>
    <col min="2307" max="2307" width="54.42578125" style="121" customWidth="1"/>
    <col min="2308" max="2314" width="0" style="121" hidden="1" customWidth="1"/>
    <col min="2315" max="2562" width="10.5703125" style="121"/>
    <col min="2563" max="2563" width="54.42578125" style="121" customWidth="1"/>
    <col min="2564" max="2570" width="0" style="121" hidden="1" customWidth="1"/>
    <col min="2571" max="2818" width="10.5703125" style="121"/>
    <col min="2819" max="2819" width="54.42578125" style="121" customWidth="1"/>
    <col min="2820" max="2826" width="0" style="121" hidden="1" customWidth="1"/>
    <col min="2827" max="3074" width="10.5703125" style="121"/>
    <col min="3075" max="3075" width="54.42578125" style="121" customWidth="1"/>
    <col min="3076" max="3082" width="0" style="121" hidden="1" customWidth="1"/>
    <col min="3083" max="3330" width="10.5703125" style="121"/>
    <col min="3331" max="3331" width="54.42578125" style="121" customWidth="1"/>
    <col min="3332" max="3338" width="0" style="121" hidden="1" customWidth="1"/>
    <col min="3339" max="3586" width="10.5703125" style="121"/>
    <col min="3587" max="3587" width="54.42578125" style="121" customWidth="1"/>
    <col min="3588" max="3594" width="0" style="121" hidden="1" customWidth="1"/>
    <col min="3595" max="3842" width="10.5703125" style="121"/>
    <col min="3843" max="3843" width="54.42578125" style="121" customWidth="1"/>
    <col min="3844" max="3850" width="0" style="121" hidden="1" customWidth="1"/>
    <col min="3851" max="4098" width="10.5703125" style="121"/>
    <col min="4099" max="4099" width="54.42578125" style="121" customWidth="1"/>
    <col min="4100" max="4106" width="0" style="121" hidden="1" customWidth="1"/>
    <col min="4107" max="4354" width="10.5703125" style="121"/>
    <col min="4355" max="4355" width="54.42578125" style="121" customWidth="1"/>
    <col min="4356" max="4362" width="0" style="121" hidden="1" customWidth="1"/>
    <col min="4363" max="4610" width="10.5703125" style="121"/>
    <col min="4611" max="4611" width="54.42578125" style="121" customWidth="1"/>
    <col min="4612" max="4618" width="0" style="121" hidden="1" customWidth="1"/>
    <col min="4619" max="4866" width="10.5703125" style="121"/>
    <col min="4867" max="4867" width="54.42578125" style="121" customWidth="1"/>
    <col min="4868" max="4874" width="0" style="121" hidden="1" customWidth="1"/>
    <col min="4875" max="5122" width="10.5703125" style="121"/>
    <col min="5123" max="5123" width="54.42578125" style="121" customWidth="1"/>
    <col min="5124" max="5130" width="0" style="121" hidden="1" customWidth="1"/>
    <col min="5131" max="5378" width="10.5703125" style="121"/>
    <col min="5379" max="5379" width="54.42578125" style="121" customWidth="1"/>
    <col min="5380" max="5386" width="0" style="121" hidden="1" customWidth="1"/>
    <col min="5387" max="5634" width="10.5703125" style="121"/>
    <col min="5635" max="5635" width="54.42578125" style="121" customWidth="1"/>
    <col min="5636" max="5642" width="0" style="121" hidden="1" customWidth="1"/>
    <col min="5643" max="5890" width="10.5703125" style="121"/>
    <col min="5891" max="5891" width="54.42578125" style="121" customWidth="1"/>
    <col min="5892" max="5898" width="0" style="121" hidden="1" customWidth="1"/>
    <col min="5899" max="6146" width="10.5703125" style="121"/>
    <col min="6147" max="6147" width="54.42578125" style="121" customWidth="1"/>
    <col min="6148" max="6154" width="0" style="121" hidden="1" customWidth="1"/>
    <col min="6155" max="6402" width="10.5703125" style="121"/>
    <col min="6403" max="6403" width="54.42578125" style="121" customWidth="1"/>
    <col min="6404" max="6410" width="0" style="121" hidden="1" customWidth="1"/>
    <col min="6411" max="6658" width="10.5703125" style="121"/>
    <col min="6659" max="6659" width="54.42578125" style="121" customWidth="1"/>
    <col min="6660" max="6666" width="0" style="121" hidden="1" customWidth="1"/>
    <col min="6667" max="6914" width="10.5703125" style="121"/>
    <col min="6915" max="6915" width="54.42578125" style="121" customWidth="1"/>
    <col min="6916" max="6922" width="0" style="121" hidden="1" customWidth="1"/>
    <col min="6923" max="7170" width="10.5703125" style="121"/>
    <col min="7171" max="7171" width="54.42578125" style="121" customWidth="1"/>
    <col min="7172" max="7178" width="0" style="121" hidden="1" customWidth="1"/>
    <col min="7179" max="7426" width="10.5703125" style="121"/>
    <col min="7427" max="7427" width="54.42578125" style="121" customWidth="1"/>
    <col min="7428" max="7434" width="0" style="121" hidden="1" customWidth="1"/>
    <col min="7435" max="7682" width="10.5703125" style="121"/>
    <col min="7683" max="7683" width="54.42578125" style="121" customWidth="1"/>
    <col min="7684" max="7690" width="0" style="121" hidden="1" customWidth="1"/>
    <col min="7691" max="7938" width="10.5703125" style="121"/>
    <col min="7939" max="7939" width="54.42578125" style="121" customWidth="1"/>
    <col min="7940" max="7946" width="0" style="121" hidden="1" customWidth="1"/>
    <col min="7947" max="8194" width="10.5703125" style="121"/>
    <col min="8195" max="8195" width="54.42578125" style="121" customWidth="1"/>
    <col min="8196" max="8202" width="0" style="121" hidden="1" customWidth="1"/>
    <col min="8203" max="8450" width="10.5703125" style="121"/>
    <col min="8451" max="8451" width="54.42578125" style="121" customWidth="1"/>
    <col min="8452" max="8458" width="0" style="121" hidden="1" customWidth="1"/>
    <col min="8459" max="8706" width="10.5703125" style="121"/>
    <col min="8707" max="8707" width="54.42578125" style="121" customWidth="1"/>
    <col min="8708" max="8714" width="0" style="121" hidden="1" customWidth="1"/>
    <col min="8715" max="8962" width="10.5703125" style="121"/>
    <col min="8963" max="8963" width="54.42578125" style="121" customWidth="1"/>
    <col min="8964" max="8970" width="0" style="121" hidden="1" customWidth="1"/>
    <col min="8971" max="9218" width="10.5703125" style="121"/>
    <col min="9219" max="9219" width="54.42578125" style="121" customWidth="1"/>
    <col min="9220" max="9226" width="0" style="121" hidden="1" customWidth="1"/>
    <col min="9227" max="9474" width="10.5703125" style="121"/>
    <col min="9475" max="9475" width="54.42578125" style="121" customWidth="1"/>
    <col min="9476" max="9482" width="0" style="121" hidden="1" customWidth="1"/>
    <col min="9483" max="9730" width="10.5703125" style="121"/>
    <col min="9731" max="9731" width="54.42578125" style="121" customWidth="1"/>
    <col min="9732" max="9738" width="0" style="121" hidden="1" customWidth="1"/>
    <col min="9739" max="9986" width="10.5703125" style="121"/>
    <col min="9987" max="9987" width="54.42578125" style="121" customWidth="1"/>
    <col min="9988" max="9994" width="0" style="121" hidden="1" customWidth="1"/>
    <col min="9995" max="10242" width="10.5703125" style="121"/>
    <col min="10243" max="10243" width="54.42578125" style="121" customWidth="1"/>
    <col min="10244" max="10250" width="0" style="121" hidden="1" customWidth="1"/>
    <col min="10251" max="10498" width="10.5703125" style="121"/>
    <col min="10499" max="10499" width="54.42578125" style="121" customWidth="1"/>
    <col min="10500" max="10506" width="0" style="121" hidden="1" customWidth="1"/>
    <col min="10507" max="10754" width="10.5703125" style="121"/>
    <col min="10755" max="10755" width="54.42578125" style="121" customWidth="1"/>
    <col min="10756" max="10762" width="0" style="121" hidden="1" customWidth="1"/>
    <col min="10763" max="11010" width="10.5703125" style="121"/>
    <col min="11011" max="11011" width="54.42578125" style="121" customWidth="1"/>
    <col min="11012" max="11018" width="0" style="121" hidden="1" customWidth="1"/>
    <col min="11019" max="11266" width="10.5703125" style="121"/>
    <col min="11267" max="11267" width="54.42578125" style="121" customWidth="1"/>
    <col min="11268" max="11274" width="0" style="121" hidden="1" customWidth="1"/>
    <col min="11275" max="11522" width="10.5703125" style="121"/>
    <col min="11523" max="11523" width="54.42578125" style="121" customWidth="1"/>
    <col min="11524" max="11530" width="0" style="121" hidden="1" customWidth="1"/>
    <col min="11531" max="11778" width="10.5703125" style="121"/>
    <col min="11779" max="11779" width="54.42578125" style="121" customWidth="1"/>
    <col min="11780" max="11786" width="0" style="121" hidden="1" customWidth="1"/>
    <col min="11787" max="12034" width="10.5703125" style="121"/>
    <col min="12035" max="12035" width="54.42578125" style="121" customWidth="1"/>
    <col min="12036" max="12042" width="0" style="121" hidden="1" customWidth="1"/>
    <col min="12043" max="12290" width="10.5703125" style="121"/>
    <col min="12291" max="12291" width="54.42578125" style="121" customWidth="1"/>
    <col min="12292" max="12298" width="0" style="121" hidden="1" customWidth="1"/>
    <col min="12299" max="12546" width="10.5703125" style="121"/>
    <col min="12547" max="12547" width="54.42578125" style="121" customWidth="1"/>
    <col min="12548" max="12554" width="0" style="121" hidden="1" customWidth="1"/>
    <col min="12555" max="12802" width="10.5703125" style="121"/>
    <col min="12803" max="12803" width="54.42578125" style="121" customWidth="1"/>
    <col min="12804" max="12810" width="0" style="121" hidden="1" customWidth="1"/>
    <col min="12811" max="13058" width="10.5703125" style="121"/>
    <col min="13059" max="13059" width="54.42578125" style="121" customWidth="1"/>
    <col min="13060" max="13066" width="0" style="121" hidden="1" customWidth="1"/>
    <col min="13067" max="13314" width="10.5703125" style="121"/>
    <col min="13315" max="13315" width="54.42578125" style="121" customWidth="1"/>
    <col min="13316" max="13322" width="0" style="121" hidden="1" customWidth="1"/>
    <col min="13323" max="13570" width="10.5703125" style="121"/>
    <col min="13571" max="13571" width="54.42578125" style="121" customWidth="1"/>
    <col min="13572" max="13578" width="0" style="121" hidden="1" customWidth="1"/>
    <col min="13579" max="13826" width="10.5703125" style="121"/>
    <col min="13827" max="13827" width="54.42578125" style="121" customWidth="1"/>
    <col min="13828" max="13834" width="0" style="121" hidden="1" customWidth="1"/>
    <col min="13835" max="14082" width="10.5703125" style="121"/>
    <col min="14083" max="14083" width="54.42578125" style="121" customWidth="1"/>
    <col min="14084" max="14090" width="0" style="121" hidden="1" customWidth="1"/>
    <col min="14091" max="14338" width="10.5703125" style="121"/>
    <col min="14339" max="14339" width="54.42578125" style="121" customWidth="1"/>
    <col min="14340" max="14346" width="0" style="121" hidden="1" customWidth="1"/>
    <col min="14347" max="14594" width="10.5703125" style="121"/>
    <col min="14595" max="14595" width="54.42578125" style="121" customWidth="1"/>
    <col min="14596" max="14602" width="0" style="121" hidden="1" customWidth="1"/>
    <col min="14603" max="14850" width="10.5703125" style="121"/>
    <col min="14851" max="14851" width="54.42578125" style="121" customWidth="1"/>
    <col min="14852" max="14858" width="0" style="121" hidden="1" customWidth="1"/>
    <col min="14859" max="15106" width="10.5703125" style="121"/>
    <col min="15107" max="15107" width="54.42578125" style="121" customWidth="1"/>
    <col min="15108" max="15114" width="0" style="121" hidden="1" customWidth="1"/>
    <col min="15115" max="15362" width="10.5703125" style="121"/>
    <col min="15363" max="15363" width="54.42578125" style="121" customWidth="1"/>
    <col min="15364" max="15370" width="0" style="121" hidden="1" customWidth="1"/>
    <col min="15371" max="15618" width="10.5703125" style="121"/>
    <col min="15619" max="15619" width="54.42578125" style="121" customWidth="1"/>
    <col min="15620" max="15626" width="0" style="121" hidden="1" customWidth="1"/>
    <col min="15627" max="15874" width="10.5703125" style="121"/>
    <col min="15875" max="15875" width="54.42578125" style="121" customWidth="1"/>
    <col min="15876" max="15882" width="0" style="121" hidden="1" customWidth="1"/>
    <col min="15883" max="16130" width="10.5703125" style="121"/>
    <col min="16131" max="16131" width="54.42578125" style="121" customWidth="1"/>
    <col min="16132" max="16138" width="0" style="121" hidden="1" customWidth="1"/>
    <col min="16139" max="16384" width="10.5703125" style="121"/>
  </cols>
  <sheetData>
    <row r="1" spans="1:142" ht="15.75">
      <c r="A1" s="1589" t="s">
        <v>814</v>
      </c>
      <c r="B1" s="1589"/>
      <c r="C1" s="1589"/>
      <c r="D1" s="1589"/>
      <c r="E1" s="1589"/>
      <c r="F1" s="1589"/>
      <c r="G1" s="1589"/>
      <c r="H1" s="1589"/>
      <c r="I1" s="1589"/>
      <c r="J1" s="1589"/>
      <c r="K1" s="1589"/>
      <c r="L1" s="1589"/>
      <c r="M1" s="1589"/>
      <c r="N1" s="1589"/>
      <c r="O1" s="1589"/>
      <c r="P1" s="1589"/>
      <c r="Q1" s="1589"/>
      <c r="R1" s="1589"/>
    </row>
    <row r="2" spans="1:142" ht="15.75">
      <c r="A2" s="1589" t="s">
        <v>815</v>
      </c>
      <c r="B2" s="1589"/>
      <c r="C2" s="1589"/>
      <c r="D2" s="1589"/>
      <c r="E2" s="1589"/>
      <c r="F2" s="1589"/>
      <c r="G2" s="1589"/>
      <c r="H2" s="1589"/>
      <c r="I2" s="1589"/>
      <c r="J2" s="1589"/>
      <c r="K2" s="1589"/>
      <c r="L2" s="1589"/>
      <c r="M2" s="1589"/>
      <c r="N2" s="1589"/>
      <c r="O2" s="1589"/>
      <c r="P2" s="1589"/>
      <c r="Q2" s="1589"/>
      <c r="R2" s="1589"/>
    </row>
    <row r="3" spans="1:142" s="122" customFormat="1" ht="15.75" thickBot="1">
      <c r="A3" s="1590" t="s">
        <v>961</v>
      </c>
      <c r="B3" s="1590"/>
      <c r="C3" s="1590"/>
      <c r="D3" s="1590"/>
      <c r="E3" s="1590"/>
      <c r="F3" s="1590"/>
      <c r="G3" s="1590"/>
      <c r="H3" s="1590"/>
      <c r="I3" s="1590"/>
      <c r="J3" s="1590"/>
      <c r="K3" s="1590"/>
      <c r="L3" s="1590"/>
      <c r="M3" s="1590"/>
      <c r="N3" s="1590"/>
      <c r="O3" s="1590"/>
      <c r="P3" s="1590"/>
      <c r="Q3" s="1590"/>
      <c r="R3" s="1590"/>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row>
    <row r="4" spans="1:142" ht="12.75">
      <c r="A4" s="868" t="s">
        <v>521</v>
      </c>
      <c r="B4" s="869">
        <v>2007</v>
      </c>
      <c r="C4" s="869">
        <v>2008</v>
      </c>
      <c r="D4" s="869">
        <v>2009</v>
      </c>
      <c r="E4" s="869">
        <v>2010</v>
      </c>
      <c r="F4" s="869">
        <v>2011</v>
      </c>
      <c r="G4" s="869">
        <v>2012</v>
      </c>
      <c r="H4" s="869">
        <v>2013</v>
      </c>
      <c r="I4" s="869">
        <v>2014</v>
      </c>
      <c r="J4" s="869">
        <v>2015</v>
      </c>
      <c r="K4" s="869">
        <v>2016</v>
      </c>
      <c r="L4" s="869">
        <v>2017</v>
      </c>
      <c r="M4" s="869">
        <v>2018</v>
      </c>
      <c r="N4" s="876">
        <v>2019</v>
      </c>
      <c r="O4" s="869">
        <v>2020</v>
      </c>
      <c r="P4" s="869">
        <v>2021</v>
      </c>
      <c r="Q4" s="869">
        <v>2022</v>
      </c>
      <c r="R4" s="870">
        <v>2023</v>
      </c>
    </row>
    <row r="5" spans="1:142" ht="12.75">
      <c r="A5" s="590"/>
      <c r="B5" s="871"/>
      <c r="C5" s="871"/>
      <c r="D5" s="871"/>
      <c r="E5" s="871"/>
      <c r="F5" s="871"/>
      <c r="G5" s="871"/>
      <c r="H5" s="871"/>
      <c r="I5" s="872"/>
      <c r="J5" s="872"/>
      <c r="K5" s="873"/>
      <c r="L5" s="874"/>
      <c r="M5" s="123"/>
      <c r="N5" s="877"/>
      <c r="O5" s="873"/>
      <c r="P5" s="873"/>
      <c r="Q5" s="873"/>
      <c r="R5" s="591"/>
    </row>
    <row r="6" spans="1:142" ht="12.75">
      <c r="A6" s="590" t="s">
        <v>816</v>
      </c>
      <c r="B6" s="871">
        <v>14875</v>
      </c>
      <c r="C6" s="871">
        <v>13727</v>
      </c>
      <c r="D6" s="871">
        <v>9955</v>
      </c>
      <c r="E6" s="871">
        <v>90869</v>
      </c>
      <c r="F6" s="875" t="s">
        <v>504</v>
      </c>
      <c r="G6" s="875" t="s">
        <v>504</v>
      </c>
      <c r="H6" s="875" t="s">
        <v>504</v>
      </c>
      <c r="I6" s="875" t="s">
        <v>504</v>
      </c>
      <c r="J6" s="872">
        <v>1297</v>
      </c>
      <c r="K6" s="872">
        <v>1883</v>
      </c>
      <c r="L6" s="872">
        <v>1336</v>
      </c>
      <c r="M6" s="872">
        <v>2438</v>
      </c>
      <c r="N6" s="878">
        <v>1748</v>
      </c>
      <c r="O6" s="872">
        <v>2408</v>
      </c>
      <c r="P6" s="875">
        <v>2306</v>
      </c>
      <c r="Q6" s="875">
        <v>3330</v>
      </c>
      <c r="R6" s="592">
        <v>2146</v>
      </c>
    </row>
    <row r="7" spans="1:142" ht="12.75">
      <c r="A7" s="590" t="s">
        <v>817</v>
      </c>
      <c r="B7" s="871">
        <v>1466</v>
      </c>
      <c r="C7" s="871">
        <v>1037</v>
      </c>
      <c r="D7" s="871">
        <v>631</v>
      </c>
      <c r="E7" s="871">
        <v>1429</v>
      </c>
      <c r="F7" s="871">
        <v>753</v>
      </c>
      <c r="G7" s="871">
        <v>311</v>
      </c>
      <c r="H7" s="871">
        <v>349</v>
      </c>
      <c r="I7" s="872">
        <v>137</v>
      </c>
      <c r="J7" s="875" t="s">
        <v>504</v>
      </c>
      <c r="K7" s="875" t="s">
        <v>504</v>
      </c>
      <c r="L7" s="875" t="s">
        <v>504</v>
      </c>
      <c r="M7" s="875" t="s">
        <v>504</v>
      </c>
      <c r="N7" s="879" t="s">
        <v>504</v>
      </c>
      <c r="O7" s="875" t="s">
        <v>504</v>
      </c>
      <c r="P7" s="875" t="s">
        <v>504</v>
      </c>
      <c r="Q7" s="875" t="s">
        <v>504</v>
      </c>
      <c r="R7" s="592"/>
    </row>
    <row r="8" spans="1:142" ht="12.75">
      <c r="A8" s="590"/>
      <c r="B8" s="871"/>
      <c r="C8" s="871"/>
      <c r="D8" s="871"/>
      <c r="E8" s="871"/>
      <c r="F8" s="871"/>
      <c r="G8" s="871"/>
      <c r="H8" s="871"/>
      <c r="I8" s="872"/>
      <c r="J8" s="872"/>
      <c r="K8" s="873"/>
      <c r="L8" s="872"/>
      <c r="M8" s="872"/>
      <c r="N8" s="878"/>
      <c r="O8" s="872"/>
      <c r="P8" s="873"/>
      <c r="Q8" s="873"/>
      <c r="R8" s="591"/>
    </row>
    <row r="9" spans="1:142" s="124" customFormat="1" ht="25.5">
      <c r="A9" s="593" t="s">
        <v>818</v>
      </c>
      <c r="B9" s="871" t="e">
        <f>B10+#REF!</f>
        <v>#REF!</v>
      </c>
      <c r="C9" s="871" t="e">
        <f>C10+#REF!</f>
        <v>#REF!</v>
      </c>
      <c r="D9" s="871" t="e">
        <f>D10+#REF!</f>
        <v>#REF!</v>
      </c>
      <c r="E9" s="871" t="e">
        <f>E10+#REF!</f>
        <v>#REF!</v>
      </c>
      <c r="F9" s="875" t="s">
        <v>504</v>
      </c>
      <c r="G9" s="875" t="s">
        <v>504</v>
      </c>
      <c r="H9" s="875" t="s">
        <v>504</v>
      </c>
      <c r="I9" s="875" t="s">
        <v>504</v>
      </c>
      <c r="J9" s="872">
        <v>67947</v>
      </c>
      <c r="K9" s="872">
        <v>58357</v>
      </c>
      <c r="L9" s="872">
        <v>68579</v>
      </c>
      <c r="M9" s="872">
        <v>11821</v>
      </c>
      <c r="N9" s="878">
        <v>71888</v>
      </c>
      <c r="O9" s="872">
        <v>154337</v>
      </c>
      <c r="P9" s="872">
        <v>118467</v>
      </c>
      <c r="Q9" s="872">
        <v>131156</v>
      </c>
      <c r="R9" s="594">
        <v>52122</v>
      </c>
    </row>
    <row r="10" spans="1:142" ht="13.5" thickBot="1">
      <c r="A10" s="595" t="s">
        <v>819</v>
      </c>
      <c r="B10" s="596">
        <v>4991</v>
      </c>
      <c r="C10" s="596">
        <v>25903</v>
      </c>
      <c r="D10" s="596">
        <v>18765</v>
      </c>
      <c r="E10" s="596">
        <v>52036</v>
      </c>
      <c r="F10" s="596">
        <v>165019</v>
      </c>
      <c r="G10" s="596">
        <v>31232</v>
      </c>
      <c r="H10" s="596">
        <v>40007</v>
      </c>
      <c r="I10" s="596">
        <v>10812</v>
      </c>
      <c r="J10" s="597" t="s">
        <v>504</v>
      </c>
      <c r="K10" s="597" t="s">
        <v>504</v>
      </c>
      <c r="L10" s="597" t="s">
        <v>504</v>
      </c>
      <c r="M10" s="597" t="s">
        <v>504</v>
      </c>
      <c r="N10" s="880" t="s">
        <v>504</v>
      </c>
      <c r="O10" s="597" t="s">
        <v>504</v>
      </c>
      <c r="P10" s="597" t="s">
        <v>504</v>
      </c>
      <c r="Q10" s="597" t="s">
        <v>504</v>
      </c>
      <c r="R10" s="598"/>
    </row>
    <row r="11" spans="1:142" ht="12.75">
      <c r="A11" s="599" t="s">
        <v>989</v>
      </c>
    </row>
    <row r="12" spans="1:142" ht="12.75">
      <c r="A12" s="599"/>
    </row>
    <row r="13" spans="1:142" s="126" customFormat="1" ht="15">
      <c r="A13" s="1294" t="s">
        <v>1071</v>
      </c>
      <c r="B13" s="599"/>
      <c r="C13" s="599"/>
      <c r="D13" s="599"/>
      <c r="L13" s="127"/>
    </row>
    <row r="14" spans="1:142" s="126" customFormat="1" ht="12.75">
      <c r="A14" s="599"/>
      <c r="B14" s="599"/>
      <c r="C14" s="599"/>
      <c r="D14" s="599"/>
      <c r="L14" s="127"/>
    </row>
    <row r="15" spans="1:142" ht="12.75">
      <c r="A15" s="599"/>
    </row>
    <row r="16" spans="1:142" s="126" customFormat="1" ht="12.75">
      <c r="A16" s="599"/>
      <c r="B16" s="599"/>
      <c r="C16" s="599"/>
      <c r="D16" s="599"/>
      <c r="L16" s="127"/>
    </row>
    <row r="17" spans="1:1" ht="12.75">
      <c r="A17" s="599"/>
    </row>
  </sheetData>
  <sheetProtection algorithmName="SHA-512" hashValue="lm1EB2No6XA3FrjB0ZSB40oDWgSKWy/0FgqIsyRgxmlbN1Xo1CVyeoTnNc8UqOOZL7wG4qvR3oF//QstBdtTWw==" saltValue="w0Ps87fdH+TNfKM2IOI0KQ==" spinCount="100000" sheet="1" objects="1" scenarios="1"/>
  <mergeCells count="3">
    <mergeCell ref="A1:R1"/>
    <mergeCell ref="A2:R2"/>
    <mergeCell ref="A3:R3"/>
  </mergeCells>
  <hyperlinks>
    <hyperlink ref="A13" location="'Table of Contents'!A1" display="Return to Table of Contents" xr:uid="{FC6BD6EC-86A5-47FA-98F5-4FE58A4625E5}"/>
  </hyperlinks>
  <pageMargins left="0.7" right="0.7" top="0.75" bottom="0.75" header="0.3" footer="0.3"/>
  <pageSetup scale="82"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3D92-7AC0-409F-8942-A4C574EBC14D}">
  <sheetPr>
    <pageSetUpPr fitToPage="1"/>
  </sheetPr>
  <dimension ref="A1:C43"/>
  <sheetViews>
    <sheetView topLeftCell="A25" workbookViewId="0">
      <selection activeCell="A42" sqref="A42"/>
    </sheetView>
  </sheetViews>
  <sheetFormatPr defaultColWidth="9.140625" defaultRowHeight="12.75"/>
  <cols>
    <col min="1" max="1" width="85.140625" style="65" customWidth="1"/>
    <col min="2" max="2" width="16.5703125" style="65" bestFit="1" customWidth="1"/>
    <col min="3" max="256" width="9.140625" style="65"/>
    <col min="257" max="257" width="81.42578125" style="65" customWidth="1"/>
    <col min="258" max="258" width="16.5703125" style="65" bestFit="1" customWidth="1"/>
    <col min="259" max="512" width="9.140625" style="65"/>
    <col min="513" max="513" width="81.42578125" style="65" customWidth="1"/>
    <col min="514" max="514" width="16.5703125" style="65" bestFit="1" customWidth="1"/>
    <col min="515" max="768" width="9.140625" style="65"/>
    <col min="769" max="769" width="81.42578125" style="65" customWidth="1"/>
    <col min="770" max="770" width="16.5703125" style="65" bestFit="1" customWidth="1"/>
    <col min="771" max="1024" width="9.140625" style="65"/>
    <col min="1025" max="1025" width="81.42578125" style="65" customWidth="1"/>
    <col min="1026" max="1026" width="16.5703125" style="65" bestFit="1" customWidth="1"/>
    <col min="1027" max="1280" width="9.140625" style="65"/>
    <col min="1281" max="1281" width="81.42578125" style="65" customWidth="1"/>
    <col min="1282" max="1282" width="16.5703125" style="65" bestFit="1" customWidth="1"/>
    <col min="1283" max="1536" width="9.140625" style="65"/>
    <col min="1537" max="1537" width="81.42578125" style="65" customWidth="1"/>
    <col min="1538" max="1538" width="16.5703125" style="65" bestFit="1" customWidth="1"/>
    <col min="1539" max="1792" width="9.140625" style="65"/>
    <col min="1793" max="1793" width="81.42578125" style="65" customWidth="1"/>
    <col min="1794" max="1794" width="16.5703125" style="65" bestFit="1" customWidth="1"/>
    <col min="1795" max="2048" width="9.140625" style="65"/>
    <col min="2049" max="2049" width="81.42578125" style="65" customWidth="1"/>
    <col min="2050" max="2050" width="16.5703125" style="65" bestFit="1" customWidth="1"/>
    <col min="2051" max="2304" width="9.140625" style="65"/>
    <col min="2305" max="2305" width="81.42578125" style="65" customWidth="1"/>
    <col min="2306" max="2306" width="16.5703125" style="65" bestFit="1" customWidth="1"/>
    <col min="2307" max="2560" width="9.140625" style="65"/>
    <col min="2561" max="2561" width="81.42578125" style="65" customWidth="1"/>
    <col min="2562" max="2562" width="16.5703125" style="65" bestFit="1" customWidth="1"/>
    <col min="2563" max="2816" width="9.140625" style="65"/>
    <col min="2817" max="2817" width="81.42578125" style="65" customWidth="1"/>
    <col min="2818" max="2818" width="16.5703125" style="65" bestFit="1" customWidth="1"/>
    <col min="2819" max="3072" width="9.140625" style="65"/>
    <col min="3073" max="3073" width="81.42578125" style="65" customWidth="1"/>
    <col min="3074" max="3074" width="16.5703125" style="65" bestFit="1" customWidth="1"/>
    <col min="3075" max="3328" width="9.140625" style="65"/>
    <col min="3329" max="3329" width="81.42578125" style="65" customWidth="1"/>
    <col min="3330" max="3330" width="16.5703125" style="65" bestFit="1" customWidth="1"/>
    <col min="3331" max="3584" width="9.140625" style="65"/>
    <col min="3585" max="3585" width="81.42578125" style="65" customWidth="1"/>
    <col min="3586" max="3586" width="16.5703125" style="65" bestFit="1" customWidth="1"/>
    <col min="3587" max="3840" width="9.140625" style="65"/>
    <col min="3841" max="3841" width="81.42578125" style="65" customWidth="1"/>
    <col min="3842" max="3842" width="16.5703125" style="65" bestFit="1" customWidth="1"/>
    <col min="3843" max="4096" width="9.140625" style="65"/>
    <col min="4097" max="4097" width="81.42578125" style="65" customWidth="1"/>
    <col min="4098" max="4098" width="16.5703125" style="65" bestFit="1" customWidth="1"/>
    <col min="4099" max="4352" width="9.140625" style="65"/>
    <col min="4353" max="4353" width="81.42578125" style="65" customWidth="1"/>
    <col min="4354" max="4354" width="16.5703125" style="65" bestFit="1" customWidth="1"/>
    <col min="4355" max="4608" width="9.140625" style="65"/>
    <col min="4609" max="4609" width="81.42578125" style="65" customWidth="1"/>
    <col min="4610" max="4610" width="16.5703125" style="65" bestFit="1" customWidth="1"/>
    <col min="4611" max="4864" width="9.140625" style="65"/>
    <col min="4865" max="4865" width="81.42578125" style="65" customWidth="1"/>
    <col min="4866" max="4866" width="16.5703125" style="65" bestFit="1" customWidth="1"/>
    <col min="4867" max="5120" width="9.140625" style="65"/>
    <col min="5121" max="5121" width="81.42578125" style="65" customWidth="1"/>
    <col min="5122" max="5122" width="16.5703125" style="65" bestFit="1" customWidth="1"/>
    <col min="5123" max="5376" width="9.140625" style="65"/>
    <col min="5377" max="5377" width="81.42578125" style="65" customWidth="1"/>
    <col min="5378" max="5378" width="16.5703125" style="65" bestFit="1" customWidth="1"/>
    <col min="5379" max="5632" width="9.140625" style="65"/>
    <col min="5633" max="5633" width="81.42578125" style="65" customWidth="1"/>
    <col min="5634" max="5634" width="16.5703125" style="65" bestFit="1" customWidth="1"/>
    <col min="5635" max="5888" width="9.140625" style="65"/>
    <col min="5889" max="5889" width="81.42578125" style="65" customWidth="1"/>
    <col min="5890" max="5890" width="16.5703125" style="65" bestFit="1" customWidth="1"/>
    <col min="5891" max="6144" width="9.140625" style="65"/>
    <col min="6145" max="6145" width="81.42578125" style="65" customWidth="1"/>
    <col min="6146" max="6146" width="16.5703125" style="65" bestFit="1" customWidth="1"/>
    <col min="6147" max="6400" width="9.140625" style="65"/>
    <col min="6401" max="6401" width="81.42578125" style="65" customWidth="1"/>
    <col min="6402" max="6402" width="16.5703125" style="65" bestFit="1" customWidth="1"/>
    <col min="6403" max="6656" width="9.140625" style="65"/>
    <col min="6657" max="6657" width="81.42578125" style="65" customWidth="1"/>
    <col min="6658" max="6658" width="16.5703125" style="65" bestFit="1" customWidth="1"/>
    <col min="6659" max="6912" width="9.140625" style="65"/>
    <col min="6913" max="6913" width="81.42578125" style="65" customWidth="1"/>
    <col min="6914" max="6914" width="16.5703125" style="65" bestFit="1" customWidth="1"/>
    <col min="6915" max="7168" width="9.140625" style="65"/>
    <col min="7169" max="7169" width="81.42578125" style="65" customWidth="1"/>
    <col min="7170" max="7170" width="16.5703125" style="65" bestFit="1" customWidth="1"/>
    <col min="7171" max="7424" width="9.140625" style="65"/>
    <col min="7425" max="7425" width="81.42578125" style="65" customWidth="1"/>
    <col min="7426" max="7426" width="16.5703125" style="65" bestFit="1" customWidth="1"/>
    <col min="7427" max="7680" width="9.140625" style="65"/>
    <col min="7681" max="7681" width="81.42578125" style="65" customWidth="1"/>
    <col min="7682" max="7682" width="16.5703125" style="65" bestFit="1" customWidth="1"/>
    <col min="7683" max="7936" width="9.140625" style="65"/>
    <col min="7937" max="7937" width="81.42578125" style="65" customWidth="1"/>
    <col min="7938" max="7938" width="16.5703125" style="65" bestFit="1" customWidth="1"/>
    <col min="7939" max="8192" width="9.140625" style="65"/>
    <col min="8193" max="8193" width="81.42578125" style="65" customWidth="1"/>
    <col min="8194" max="8194" width="16.5703125" style="65" bestFit="1" customWidth="1"/>
    <col min="8195" max="8448" width="9.140625" style="65"/>
    <col min="8449" max="8449" width="81.42578125" style="65" customWidth="1"/>
    <col min="8450" max="8450" width="16.5703125" style="65" bestFit="1" customWidth="1"/>
    <col min="8451" max="8704" width="9.140625" style="65"/>
    <col min="8705" max="8705" width="81.42578125" style="65" customWidth="1"/>
    <col min="8706" max="8706" width="16.5703125" style="65" bestFit="1" customWidth="1"/>
    <col min="8707" max="8960" width="9.140625" style="65"/>
    <col min="8961" max="8961" width="81.42578125" style="65" customWidth="1"/>
    <col min="8962" max="8962" width="16.5703125" style="65" bestFit="1" customWidth="1"/>
    <col min="8963" max="9216" width="9.140625" style="65"/>
    <col min="9217" max="9217" width="81.42578125" style="65" customWidth="1"/>
    <col min="9218" max="9218" width="16.5703125" style="65" bestFit="1" customWidth="1"/>
    <col min="9219" max="9472" width="9.140625" style="65"/>
    <col min="9473" max="9473" width="81.42578125" style="65" customWidth="1"/>
    <col min="9474" max="9474" width="16.5703125" style="65" bestFit="1" customWidth="1"/>
    <col min="9475" max="9728" width="9.140625" style="65"/>
    <col min="9729" max="9729" width="81.42578125" style="65" customWidth="1"/>
    <col min="9730" max="9730" width="16.5703125" style="65" bestFit="1" customWidth="1"/>
    <col min="9731" max="9984" width="9.140625" style="65"/>
    <col min="9985" max="9985" width="81.42578125" style="65" customWidth="1"/>
    <col min="9986" max="9986" width="16.5703125" style="65" bestFit="1" customWidth="1"/>
    <col min="9987" max="10240" width="9.140625" style="65"/>
    <col min="10241" max="10241" width="81.42578125" style="65" customWidth="1"/>
    <col min="10242" max="10242" width="16.5703125" style="65" bestFit="1" customWidth="1"/>
    <col min="10243" max="10496" width="9.140625" style="65"/>
    <col min="10497" max="10497" width="81.42578125" style="65" customWidth="1"/>
    <col min="10498" max="10498" width="16.5703125" style="65" bestFit="1" customWidth="1"/>
    <col min="10499" max="10752" width="9.140625" style="65"/>
    <col min="10753" max="10753" width="81.42578125" style="65" customWidth="1"/>
    <col min="10754" max="10754" width="16.5703125" style="65" bestFit="1" customWidth="1"/>
    <col min="10755" max="11008" width="9.140625" style="65"/>
    <col min="11009" max="11009" width="81.42578125" style="65" customWidth="1"/>
    <col min="11010" max="11010" width="16.5703125" style="65" bestFit="1" customWidth="1"/>
    <col min="11011" max="11264" width="9.140625" style="65"/>
    <col min="11265" max="11265" width="81.42578125" style="65" customWidth="1"/>
    <col min="11266" max="11266" width="16.5703125" style="65" bestFit="1" customWidth="1"/>
    <col min="11267" max="11520" width="9.140625" style="65"/>
    <col min="11521" max="11521" width="81.42578125" style="65" customWidth="1"/>
    <col min="11522" max="11522" width="16.5703125" style="65" bestFit="1" customWidth="1"/>
    <col min="11523" max="11776" width="9.140625" style="65"/>
    <col min="11777" max="11777" width="81.42578125" style="65" customWidth="1"/>
    <col min="11778" max="11778" width="16.5703125" style="65" bestFit="1" customWidth="1"/>
    <col min="11779" max="12032" width="9.140625" style="65"/>
    <col min="12033" max="12033" width="81.42578125" style="65" customWidth="1"/>
    <col min="12034" max="12034" width="16.5703125" style="65" bestFit="1" customWidth="1"/>
    <col min="12035" max="12288" width="9.140625" style="65"/>
    <col min="12289" max="12289" width="81.42578125" style="65" customWidth="1"/>
    <col min="12290" max="12290" width="16.5703125" style="65" bestFit="1" customWidth="1"/>
    <col min="12291" max="12544" width="9.140625" style="65"/>
    <col min="12545" max="12545" width="81.42578125" style="65" customWidth="1"/>
    <col min="12546" max="12546" width="16.5703125" style="65" bestFit="1" customWidth="1"/>
    <col min="12547" max="12800" width="9.140625" style="65"/>
    <col min="12801" max="12801" width="81.42578125" style="65" customWidth="1"/>
    <col min="12802" max="12802" width="16.5703125" style="65" bestFit="1" customWidth="1"/>
    <col min="12803" max="13056" width="9.140625" style="65"/>
    <col min="13057" max="13057" width="81.42578125" style="65" customWidth="1"/>
    <col min="13058" max="13058" width="16.5703125" style="65" bestFit="1" customWidth="1"/>
    <col min="13059" max="13312" width="9.140625" style="65"/>
    <col min="13313" max="13313" width="81.42578125" style="65" customWidth="1"/>
    <col min="13314" max="13314" width="16.5703125" style="65" bestFit="1" customWidth="1"/>
    <col min="13315" max="13568" width="9.140625" style="65"/>
    <col min="13569" max="13569" width="81.42578125" style="65" customWidth="1"/>
    <col min="13570" max="13570" width="16.5703125" style="65" bestFit="1" customWidth="1"/>
    <col min="13571" max="13824" width="9.140625" style="65"/>
    <col min="13825" max="13825" width="81.42578125" style="65" customWidth="1"/>
    <col min="13826" max="13826" width="16.5703125" style="65" bestFit="1" customWidth="1"/>
    <col min="13827" max="14080" width="9.140625" style="65"/>
    <col min="14081" max="14081" width="81.42578125" style="65" customWidth="1"/>
    <col min="14082" max="14082" width="16.5703125" style="65" bestFit="1" customWidth="1"/>
    <col min="14083" max="14336" width="9.140625" style="65"/>
    <col min="14337" max="14337" width="81.42578125" style="65" customWidth="1"/>
    <col min="14338" max="14338" width="16.5703125" style="65" bestFit="1" customWidth="1"/>
    <col min="14339" max="14592" width="9.140625" style="65"/>
    <col min="14593" max="14593" width="81.42578125" style="65" customWidth="1"/>
    <col min="14594" max="14594" width="16.5703125" style="65" bestFit="1" customWidth="1"/>
    <col min="14595" max="14848" width="9.140625" style="65"/>
    <col min="14849" max="14849" width="81.42578125" style="65" customWidth="1"/>
    <col min="14850" max="14850" width="16.5703125" style="65" bestFit="1" customWidth="1"/>
    <col min="14851" max="15104" width="9.140625" style="65"/>
    <col min="15105" max="15105" width="81.42578125" style="65" customWidth="1"/>
    <col min="15106" max="15106" width="16.5703125" style="65" bestFit="1" customWidth="1"/>
    <col min="15107" max="15360" width="9.140625" style="65"/>
    <col min="15361" max="15361" width="81.42578125" style="65" customWidth="1"/>
    <col min="15362" max="15362" width="16.5703125" style="65" bestFit="1" customWidth="1"/>
    <col min="15363" max="15616" width="9.140625" style="65"/>
    <col min="15617" max="15617" width="81.42578125" style="65" customWidth="1"/>
    <col min="15618" max="15618" width="16.5703125" style="65" bestFit="1" customWidth="1"/>
    <col min="15619" max="15872" width="9.140625" style="65"/>
    <col min="15873" max="15873" width="81.42578125" style="65" customWidth="1"/>
    <col min="15874" max="15874" width="16.5703125" style="65" bestFit="1" customWidth="1"/>
    <col min="15875" max="16128" width="9.140625" style="65"/>
    <col min="16129" max="16129" width="81.42578125" style="65" customWidth="1"/>
    <col min="16130" max="16130" width="16.5703125" style="65" bestFit="1" customWidth="1"/>
    <col min="16131" max="16384" width="9.140625" style="65"/>
  </cols>
  <sheetData>
    <row r="1" spans="1:3" ht="15.75">
      <c r="A1" s="1591" t="s">
        <v>820</v>
      </c>
      <c r="B1" s="1592"/>
    </row>
    <row r="2" spans="1:3" ht="15.75">
      <c r="A2" s="1593" t="s">
        <v>821</v>
      </c>
      <c r="B2" s="1594"/>
    </row>
    <row r="3" spans="1:3" ht="15" thickBot="1">
      <c r="A3" s="1595" t="s">
        <v>918</v>
      </c>
      <c r="B3" s="1596"/>
    </row>
    <row r="4" spans="1:3">
      <c r="A4" s="881" t="s">
        <v>822</v>
      </c>
      <c r="B4" s="882" t="s">
        <v>823</v>
      </c>
    </row>
    <row r="5" spans="1:3">
      <c r="A5" s="601" t="s">
        <v>824</v>
      </c>
      <c r="B5" s="602"/>
    </row>
    <row r="6" spans="1:3">
      <c r="A6" s="603" t="s">
        <v>825</v>
      </c>
      <c r="B6" s="604">
        <v>6096</v>
      </c>
    </row>
    <row r="7" spans="1:3">
      <c r="A7" s="603" t="s">
        <v>826</v>
      </c>
      <c r="B7" s="604">
        <v>35709</v>
      </c>
    </row>
    <row r="8" spans="1:3">
      <c r="A8" s="603" t="s">
        <v>827</v>
      </c>
      <c r="B8" s="604">
        <v>28922</v>
      </c>
    </row>
    <row r="9" spans="1:3">
      <c r="A9" s="603" t="s">
        <v>828</v>
      </c>
      <c r="B9" s="604">
        <v>4355</v>
      </c>
    </row>
    <row r="10" spans="1:3" ht="15.75">
      <c r="A10" s="603" t="s">
        <v>829</v>
      </c>
      <c r="B10" s="604">
        <v>7220</v>
      </c>
    </row>
    <row r="11" spans="1:3">
      <c r="A11" s="603"/>
      <c r="B11" s="604"/>
    </row>
    <row r="12" spans="1:3">
      <c r="A12" s="601" t="s">
        <v>830</v>
      </c>
      <c r="B12" s="604"/>
    </row>
    <row r="13" spans="1:3">
      <c r="A13" s="603" t="s">
        <v>831</v>
      </c>
      <c r="B13" s="604">
        <v>6346</v>
      </c>
    </row>
    <row r="14" spans="1:3">
      <c r="A14" s="603" t="s">
        <v>832</v>
      </c>
      <c r="B14" s="604">
        <v>3387</v>
      </c>
    </row>
    <row r="15" spans="1:3">
      <c r="A15" s="603"/>
      <c r="B15" s="605"/>
      <c r="C15" s="606"/>
    </row>
    <row r="16" spans="1:3">
      <c r="A16" s="601" t="s">
        <v>990</v>
      </c>
      <c r="B16" s="605"/>
    </row>
    <row r="17" spans="1:3">
      <c r="A17" s="603" t="s">
        <v>833</v>
      </c>
      <c r="B17" s="604">
        <v>1802</v>
      </c>
      <c r="C17" s="607"/>
    </row>
    <row r="18" spans="1:3" s="128" customFormat="1">
      <c r="A18" s="610" t="s">
        <v>834</v>
      </c>
      <c r="B18" s="604">
        <v>2815</v>
      </c>
    </row>
    <row r="19" spans="1:3">
      <c r="A19" s="883" t="s">
        <v>835</v>
      </c>
      <c r="B19" s="604">
        <v>3648</v>
      </c>
    </row>
    <row r="20" spans="1:3">
      <c r="A20" s="603" t="s">
        <v>836</v>
      </c>
      <c r="B20" s="608">
        <v>12753</v>
      </c>
    </row>
    <row r="21" spans="1:3">
      <c r="A21" s="603"/>
      <c r="B21" s="604"/>
    </row>
    <row r="22" spans="1:3">
      <c r="A22" s="609" t="s">
        <v>837</v>
      </c>
      <c r="B22" s="604"/>
    </row>
    <row r="23" spans="1:3">
      <c r="A23" s="603" t="s">
        <v>838</v>
      </c>
      <c r="B23" s="604">
        <v>669</v>
      </c>
    </row>
    <row r="24" spans="1:3">
      <c r="A24" s="603" t="s">
        <v>839</v>
      </c>
      <c r="B24" s="604">
        <v>142</v>
      </c>
    </row>
    <row r="25" spans="1:3">
      <c r="A25" s="610" t="s">
        <v>840</v>
      </c>
      <c r="B25" s="604">
        <v>2382042</v>
      </c>
    </row>
    <row r="26" spans="1:3" ht="27" customHeight="1">
      <c r="A26" s="610"/>
      <c r="B26" s="604"/>
    </row>
    <row r="27" spans="1:3">
      <c r="A27" s="609" t="s">
        <v>841</v>
      </c>
      <c r="B27" s="604"/>
    </row>
    <row r="28" spans="1:3">
      <c r="A28" s="603" t="s">
        <v>842</v>
      </c>
      <c r="B28" s="604">
        <v>4959</v>
      </c>
    </row>
    <row r="29" spans="1:3">
      <c r="A29" s="603" t="s">
        <v>843</v>
      </c>
      <c r="B29" s="604">
        <v>52</v>
      </c>
    </row>
    <row r="30" spans="1:3">
      <c r="A30" s="884"/>
      <c r="B30" s="605"/>
    </row>
    <row r="31" spans="1:3">
      <c r="A31" s="601" t="s">
        <v>844</v>
      </c>
      <c r="B31" s="611">
        <v>106122</v>
      </c>
    </row>
    <row r="32" spans="1:3">
      <c r="A32" s="601"/>
      <c r="B32" s="604"/>
    </row>
    <row r="33" spans="1:2">
      <c r="A33" s="601" t="s">
        <v>845</v>
      </c>
      <c r="B33" s="604"/>
    </row>
    <row r="34" spans="1:2">
      <c r="A34" s="603" t="s">
        <v>846</v>
      </c>
      <c r="B34" s="604">
        <v>5579869</v>
      </c>
    </row>
    <row r="35" spans="1:2" ht="15.75">
      <c r="A35" s="603" t="s">
        <v>991</v>
      </c>
      <c r="B35" s="604">
        <v>2698</v>
      </c>
    </row>
    <row r="36" spans="1:2">
      <c r="A36" s="603" t="s">
        <v>847</v>
      </c>
      <c r="B36" s="604">
        <v>97889</v>
      </c>
    </row>
    <row r="37" spans="1:2">
      <c r="A37" s="603" t="s">
        <v>848</v>
      </c>
      <c r="B37" s="604">
        <v>468240</v>
      </c>
    </row>
    <row r="38" spans="1:2" ht="13.5" thickBot="1">
      <c r="A38" s="612" t="s">
        <v>849</v>
      </c>
      <c r="B38" s="885">
        <v>290</v>
      </c>
    </row>
    <row r="39" spans="1:2" s="129" customFormat="1" ht="15.75">
      <c r="A39" s="1154" t="s">
        <v>850</v>
      </c>
      <c r="B39" s="1155"/>
    </row>
    <row r="40" spans="1:2" s="129" customFormat="1" ht="16.5" thickBot="1">
      <c r="A40" s="612" t="s">
        <v>992</v>
      </c>
      <c r="B40" s="1156"/>
    </row>
    <row r="42" spans="1:2" ht="15">
      <c r="A42" s="1294" t="s">
        <v>1071</v>
      </c>
    </row>
    <row r="43" spans="1:2">
      <c r="B43" s="613"/>
    </row>
  </sheetData>
  <sheetProtection algorithmName="SHA-512" hashValue="/i1ifNvfMfSyfzaVN+pmAdZdWjUhm89GS0C2I5FsNlP1Ge18XPsp8F/pYV0RLGHNaxG75gnBo/aBreXaZaKXOA==" saltValue="+/T5N4Z8PHgB6Yj3eoZkRg==" spinCount="100000" sheet="1" objects="1" scenarios="1"/>
  <mergeCells count="3">
    <mergeCell ref="A1:B1"/>
    <mergeCell ref="A2:B2"/>
    <mergeCell ref="A3:B3"/>
  </mergeCells>
  <hyperlinks>
    <hyperlink ref="A42" location="'Table of Contents'!A1" display="Return to Table of Contents" xr:uid="{FF85A512-C29E-45FE-85F5-80E86A872F23}"/>
  </hyperlinks>
  <pageMargins left="0.7" right="0.7" top="0.75" bottom="0.75" header="0.3" footer="0.3"/>
  <pageSetup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B3624-A099-4EF7-834B-0083EE2D2BBB}">
  <dimension ref="A1:IR1753"/>
  <sheetViews>
    <sheetView topLeftCell="A37" workbookViewId="0">
      <selection activeCell="A61" sqref="A61"/>
    </sheetView>
  </sheetViews>
  <sheetFormatPr defaultColWidth="10.5703125" defaultRowHeight="12.75"/>
  <cols>
    <col min="1" max="1" width="15.140625" style="230" customWidth="1"/>
    <col min="2" max="2" width="7.28515625" style="21" bestFit="1" customWidth="1"/>
    <col min="3" max="3" width="14.140625" style="21" bestFit="1" customWidth="1"/>
    <col min="4" max="9" width="15.5703125" style="21" customWidth="1"/>
    <col min="10" max="10" width="3.140625" style="229" customWidth="1"/>
    <col min="11" max="11" width="33.5703125" style="230" bestFit="1" customWidth="1"/>
    <col min="12" max="259" width="10.5703125" style="230"/>
    <col min="260" max="260" width="15.140625" style="230" customWidth="1"/>
    <col min="261" max="265" width="15.5703125" style="230" customWidth="1"/>
    <col min="266" max="266" width="3.140625" style="230" customWidth="1"/>
    <col min="267" max="267" width="33.5703125" style="230" bestFit="1" customWidth="1"/>
    <col min="268" max="515" width="10.5703125" style="230"/>
    <col min="516" max="516" width="15.140625" style="230" customWidth="1"/>
    <col min="517" max="521" width="15.5703125" style="230" customWidth="1"/>
    <col min="522" max="522" width="3.140625" style="230" customWidth="1"/>
    <col min="523" max="523" width="33.5703125" style="230" bestFit="1" customWidth="1"/>
    <col min="524" max="771" width="10.5703125" style="230"/>
    <col min="772" max="772" width="15.140625" style="230" customWidth="1"/>
    <col min="773" max="777" width="15.5703125" style="230" customWidth="1"/>
    <col min="778" max="778" width="3.140625" style="230" customWidth="1"/>
    <col min="779" max="779" width="33.5703125" style="230" bestFit="1" customWidth="1"/>
    <col min="780" max="1027" width="10.5703125" style="230"/>
    <col min="1028" max="1028" width="15.140625" style="230" customWidth="1"/>
    <col min="1029" max="1033" width="15.5703125" style="230" customWidth="1"/>
    <col min="1034" max="1034" width="3.140625" style="230" customWidth="1"/>
    <col min="1035" max="1035" width="33.5703125" style="230" bestFit="1" customWidth="1"/>
    <col min="1036" max="1283" width="10.5703125" style="230"/>
    <col min="1284" max="1284" width="15.140625" style="230" customWidth="1"/>
    <col min="1285" max="1289" width="15.5703125" style="230" customWidth="1"/>
    <col min="1290" max="1290" width="3.140625" style="230" customWidth="1"/>
    <col min="1291" max="1291" width="33.5703125" style="230" bestFit="1" customWidth="1"/>
    <col min="1292" max="1539" width="10.5703125" style="230"/>
    <col min="1540" max="1540" width="15.140625" style="230" customWidth="1"/>
    <col min="1541" max="1545" width="15.5703125" style="230" customWidth="1"/>
    <col min="1546" max="1546" width="3.140625" style="230" customWidth="1"/>
    <col min="1547" max="1547" width="33.5703125" style="230" bestFit="1" customWidth="1"/>
    <col min="1548" max="1795" width="10.5703125" style="230"/>
    <col min="1796" max="1796" width="15.140625" style="230" customWidth="1"/>
    <col min="1797" max="1801" width="15.5703125" style="230" customWidth="1"/>
    <col min="1802" max="1802" width="3.140625" style="230" customWidth="1"/>
    <col min="1803" max="1803" width="33.5703125" style="230" bestFit="1" customWidth="1"/>
    <col min="1804" max="2051" width="10.5703125" style="230"/>
    <col min="2052" max="2052" width="15.140625" style="230" customWidth="1"/>
    <col min="2053" max="2057" width="15.5703125" style="230" customWidth="1"/>
    <col min="2058" max="2058" width="3.140625" style="230" customWidth="1"/>
    <col min="2059" max="2059" width="33.5703125" style="230" bestFit="1" customWidth="1"/>
    <col min="2060" max="2307" width="10.5703125" style="230"/>
    <col min="2308" max="2308" width="15.140625" style="230" customWidth="1"/>
    <col min="2309" max="2313" width="15.5703125" style="230" customWidth="1"/>
    <col min="2314" max="2314" width="3.140625" style="230" customWidth="1"/>
    <col min="2315" max="2315" width="33.5703125" style="230" bestFit="1" customWidth="1"/>
    <col min="2316" max="2563" width="10.5703125" style="230"/>
    <col min="2564" max="2564" width="15.140625" style="230" customWidth="1"/>
    <col min="2565" max="2569" width="15.5703125" style="230" customWidth="1"/>
    <col min="2570" max="2570" width="3.140625" style="230" customWidth="1"/>
    <col min="2571" max="2571" width="33.5703125" style="230" bestFit="1" customWidth="1"/>
    <col min="2572" max="2819" width="10.5703125" style="230"/>
    <col min="2820" max="2820" width="15.140625" style="230" customWidth="1"/>
    <col min="2821" max="2825" width="15.5703125" style="230" customWidth="1"/>
    <col min="2826" max="2826" width="3.140625" style="230" customWidth="1"/>
    <col min="2827" max="2827" width="33.5703125" style="230" bestFit="1" customWidth="1"/>
    <col min="2828" max="3075" width="10.5703125" style="230"/>
    <col min="3076" max="3076" width="15.140625" style="230" customWidth="1"/>
    <col min="3077" max="3081" width="15.5703125" style="230" customWidth="1"/>
    <col min="3082" max="3082" width="3.140625" style="230" customWidth="1"/>
    <col min="3083" max="3083" width="33.5703125" style="230" bestFit="1" customWidth="1"/>
    <col min="3084" max="3331" width="10.5703125" style="230"/>
    <col min="3332" max="3332" width="15.140625" style="230" customWidth="1"/>
    <col min="3333" max="3337" width="15.5703125" style="230" customWidth="1"/>
    <col min="3338" max="3338" width="3.140625" style="230" customWidth="1"/>
    <col min="3339" max="3339" width="33.5703125" style="230" bestFit="1" customWidth="1"/>
    <col min="3340" max="3587" width="10.5703125" style="230"/>
    <col min="3588" max="3588" width="15.140625" style="230" customWidth="1"/>
    <col min="3589" max="3593" width="15.5703125" style="230" customWidth="1"/>
    <col min="3594" max="3594" width="3.140625" style="230" customWidth="1"/>
    <col min="3595" max="3595" width="33.5703125" style="230" bestFit="1" customWidth="1"/>
    <col min="3596" max="3843" width="10.5703125" style="230"/>
    <col min="3844" max="3844" width="15.140625" style="230" customWidth="1"/>
    <col min="3845" max="3849" width="15.5703125" style="230" customWidth="1"/>
    <col min="3850" max="3850" width="3.140625" style="230" customWidth="1"/>
    <col min="3851" max="3851" width="33.5703125" style="230" bestFit="1" customWidth="1"/>
    <col min="3852" max="4099" width="10.5703125" style="230"/>
    <col min="4100" max="4100" width="15.140625" style="230" customWidth="1"/>
    <col min="4101" max="4105" width="15.5703125" style="230" customWidth="1"/>
    <col min="4106" max="4106" width="3.140625" style="230" customWidth="1"/>
    <col min="4107" max="4107" width="33.5703125" style="230" bestFit="1" customWidth="1"/>
    <col min="4108" max="4355" width="10.5703125" style="230"/>
    <col min="4356" max="4356" width="15.140625" style="230" customWidth="1"/>
    <col min="4357" max="4361" width="15.5703125" style="230" customWidth="1"/>
    <col min="4362" max="4362" width="3.140625" style="230" customWidth="1"/>
    <col min="4363" max="4363" width="33.5703125" style="230" bestFit="1" customWidth="1"/>
    <col min="4364" max="4611" width="10.5703125" style="230"/>
    <col min="4612" max="4612" width="15.140625" style="230" customWidth="1"/>
    <col min="4613" max="4617" width="15.5703125" style="230" customWidth="1"/>
    <col min="4618" max="4618" width="3.140625" style="230" customWidth="1"/>
    <col min="4619" max="4619" width="33.5703125" style="230" bestFit="1" customWidth="1"/>
    <col min="4620" max="4867" width="10.5703125" style="230"/>
    <col min="4868" max="4868" width="15.140625" style="230" customWidth="1"/>
    <col min="4869" max="4873" width="15.5703125" style="230" customWidth="1"/>
    <col min="4874" max="4874" width="3.140625" style="230" customWidth="1"/>
    <col min="4875" max="4875" width="33.5703125" style="230" bestFit="1" customWidth="1"/>
    <col min="4876" max="5123" width="10.5703125" style="230"/>
    <col min="5124" max="5124" width="15.140625" style="230" customWidth="1"/>
    <col min="5125" max="5129" width="15.5703125" style="230" customWidth="1"/>
    <col min="5130" max="5130" width="3.140625" style="230" customWidth="1"/>
    <col min="5131" max="5131" width="33.5703125" style="230" bestFit="1" customWidth="1"/>
    <col min="5132" max="5379" width="10.5703125" style="230"/>
    <col min="5380" max="5380" width="15.140625" style="230" customWidth="1"/>
    <col min="5381" max="5385" width="15.5703125" style="230" customWidth="1"/>
    <col min="5386" max="5386" width="3.140625" style="230" customWidth="1"/>
    <col min="5387" max="5387" width="33.5703125" style="230" bestFit="1" customWidth="1"/>
    <col min="5388" max="5635" width="10.5703125" style="230"/>
    <col min="5636" max="5636" width="15.140625" style="230" customWidth="1"/>
    <col min="5637" max="5641" width="15.5703125" style="230" customWidth="1"/>
    <col min="5642" max="5642" width="3.140625" style="230" customWidth="1"/>
    <col min="5643" max="5643" width="33.5703125" style="230" bestFit="1" customWidth="1"/>
    <col min="5644" max="5891" width="10.5703125" style="230"/>
    <col min="5892" max="5892" width="15.140625" style="230" customWidth="1"/>
    <col min="5893" max="5897" width="15.5703125" style="230" customWidth="1"/>
    <col min="5898" max="5898" width="3.140625" style="230" customWidth="1"/>
    <col min="5899" max="5899" width="33.5703125" style="230" bestFit="1" customWidth="1"/>
    <col min="5900" max="6147" width="10.5703125" style="230"/>
    <col min="6148" max="6148" width="15.140625" style="230" customWidth="1"/>
    <col min="6149" max="6153" width="15.5703125" style="230" customWidth="1"/>
    <col min="6154" max="6154" width="3.140625" style="230" customWidth="1"/>
    <col min="6155" max="6155" width="33.5703125" style="230" bestFit="1" customWidth="1"/>
    <col min="6156" max="6403" width="10.5703125" style="230"/>
    <col min="6404" max="6404" width="15.140625" style="230" customWidth="1"/>
    <col min="6405" max="6409" width="15.5703125" style="230" customWidth="1"/>
    <col min="6410" max="6410" width="3.140625" style="230" customWidth="1"/>
    <col min="6411" max="6411" width="33.5703125" style="230" bestFit="1" customWidth="1"/>
    <col min="6412" max="6659" width="10.5703125" style="230"/>
    <col min="6660" max="6660" width="15.140625" style="230" customWidth="1"/>
    <col min="6661" max="6665" width="15.5703125" style="230" customWidth="1"/>
    <col min="6666" max="6666" width="3.140625" style="230" customWidth="1"/>
    <col min="6667" max="6667" width="33.5703125" style="230" bestFit="1" customWidth="1"/>
    <col min="6668" max="6915" width="10.5703125" style="230"/>
    <col min="6916" max="6916" width="15.140625" style="230" customWidth="1"/>
    <col min="6917" max="6921" width="15.5703125" style="230" customWidth="1"/>
    <col min="6922" max="6922" width="3.140625" style="230" customWidth="1"/>
    <col min="6923" max="6923" width="33.5703125" style="230" bestFit="1" customWidth="1"/>
    <col min="6924" max="7171" width="10.5703125" style="230"/>
    <col min="7172" max="7172" width="15.140625" style="230" customWidth="1"/>
    <col min="7173" max="7177" width="15.5703125" style="230" customWidth="1"/>
    <col min="7178" max="7178" width="3.140625" style="230" customWidth="1"/>
    <col min="7179" max="7179" width="33.5703125" style="230" bestFit="1" customWidth="1"/>
    <col min="7180" max="7427" width="10.5703125" style="230"/>
    <col min="7428" max="7428" width="15.140625" style="230" customWidth="1"/>
    <col min="7429" max="7433" width="15.5703125" style="230" customWidth="1"/>
    <col min="7434" max="7434" width="3.140625" style="230" customWidth="1"/>
    <col min="7435" max="7435" width="33.5703125" style="230" bestFit="1" customWidth="1"/>
    <col min="7436" max="7683" width="10.5703125" style="230"/>
    <col min="7684" max="7684" width="15.140625" style="230" customWidth="1"/>
    <col min="7685" max="7689" width="15.5703125" style="230" customWidth="1"/>
    <col min="7690" max="7690" width="3.140625" style="230" customWidth="1"/>
    <col min="7691" max="7691" width="33.5703125" style="230" bestFit="1" customWidth="1"/>
    <col min="7692" max="7939" width="10.5703125" style="230"/>
    <col min="7940" max="7940" width="15.140625" style="230" customWidth="1"/>
    <col min="7941" max="7945" width="15.5703125" style="230" customWidth="1"/>
    <col min="7946" max="7946" width="3.140625" style="230" customWidth="1"/>
    <col min="7947" max="7947" width="33.5703125" style="230" bestFit="1" customWidth="1"/>
    <col min="7948" max="8195" width="10.5703125" style="230"/>
    <col min="8196" max="8196" width="15.140625" style="230" customWidth="1"/>
    <col min="8197" max="8201" width="15.5703125" style="230" customWidth="1"/>
    <col min="8202" max="8202" width="3.140625" style="230" customWidth="1"/>
    <col min="8203" max="8203" width="33.5703125" style="230" bestFit="1" customWidth="1"/>
    <col min="8204" max="8451" width="10.5703125" style="230"/>
    <col min="8452" max="8452" width="15.140625" style="230" customWidth="1"/>
    <col min="8453" max="8457" width="15.5703125" style="230" customWidth="1"/>
    <col min="8458" max="8458" width="3.140625" style="230" customWidth="1"/>
    <col min="8459" max="8459" width="33.5703125" style="230" bestFit="1" customWidth="1"/>
    <col min="8460" max="8707" width="10.5703125" style="230"/>
    <col min="8708" max="8708" width="15.140625" style="230" customWidth="1"/>
    <col min="8709" max="8713" width="15.5703125" style="230" customWidth="1"/>
    <col min="8714" max="8714" width="3.140625" style="230" customWidth="1"/>
    <col min="8715" max="8715" width="33.5703125" style="230" bestFit="1" customWidth="1"/>
    <col min="8716" max="8963" width="10.5703125" style="230"/>
    <col min="8964" max="8964" width="15.140625" style="230" customWidth="1"/>
    <col min="8965" max="8969" width="15.5703125" style="230" customWidth="1"/>
    <col min="8970" max="8970" width="3.140625" style="230" customWidth="1"/>
    <col min="8971" max="8971" width="33.5703125" style="230" bestFit="1" customWidth="1"/>
    <col min="8972" max="9219" width="10.5703125" style="230"/>
    <col min="9220" max="9220" width="15.140625" style="230" customWidth="1"/>
    <col min="9221" max="9225" width="15.5703125" style="230" customWidth="1"/>
    <col min="9226" max="9226" width="3.140625" style="230" customWidth="1"/>
    <col min="9227" max="9227" width="33.5703125" style="230" bestFit="1" customWidth="1"/>
    <col min="9228" max="9475" width="10.5703125" style="230"/>
    <col min="9476" max="9476" width="15.140625" style="230" customWidth="1"/>
    <col min="9477" max="9481" width="15.5703125" style="230" customWidth="1"/>
    <col min="9482" max="9482" width="3.140625" style="230" customWidth="1"/>
    <col min="9483" max="9483" width="33.5703125" style="230" bestFit="1" customWidth="1"/>
    <col min="9484" max="9731" width="10.5703125" style="230"/>
    <col min="9732" max="9732" width="15.140625" style="230" customWidth="1"/>
    <col min="9733" max="9737" width="15.5703125" style="230" customWidth="1"/>
    <col min="9738" max="9738" width="3.140625" style="230" customWidth="1"/>
    <col min="9739" max="9739" width="33.5703125" style="230" bestFit="1" customWidth="1"/>
    <col min="9740" max="9987" width="10.5703125" style="230"/>
    <col min="9988" max="9988" width="15.140625" style="230" customWidth="1"/>
    <col min="9989" max="9993" width="15.5703125" style="230" customWidth="1"/>
    <col min="9994" max="9994" width="3.140625" style="230" customWidth="1"/>
    <col min="9995" max="9995" width="33.5703125" style="230" bestFit="1" customWidth="1"/>
    <col min="9996" max="10243" width="10.5703125" style="230"/>
    <col min="10244" max="10244" width="15.140625" style="230" customWidth="1"/>
    <col min="10245" max="10249" width="15.5703125" style="230" customWidth="1"/>
    <col min="10250" max="10250" width="3.140625" style="230" customWidth="1"/>
    <col min="10251" max="10251" width="33.5703125" style="230" bestFit="1" customWidth="1"/>
    <col min="10252" max="10499" width="10.5703125" style="230"/>
    <col min="10500" max="10500" width="15.140625" style="230" customWidth="1"/>
    <col min="10501" max="10505" width="15.5703125" style="230" customWidth="1"/>
    <col min="10506" max="10506" width="3.140625" style="230" customWidth="1"/>
    <col min="10507" max="10507" width="33.5703125" style="230" bestFit="1" customWidth="1"/>
    <col min="10508" max="10755" width="10.5703125" style="230"/>
    <col min="10756" max="10756" width="15.140625" style="230" customWidth="1"/>
    <col min="10757" max="10761" width="15.5703125" style="230" customWidth="1"/>
    <col min="10762" max="10762" width="3.140625" style="230" customWidth="1"/>
    <col min="10763" max="10763" width="33.5703125" style="230" bestFit="1" customWidth="1"/>
    <col min="10764" max="11011" width="10.5703125" style="230"/>
    <col min="11012" max="11012" width="15.140625" style="230" customWidth="1"/>
    <col min="11013" max="11017" width="15.5703125" style="230" customWidth="1"/>
    <col min="11018" max="11018" width="3.140625" style="230" customWidth="1"/>
    <col min="11019" max="11019" width="33.5703125" style="230" bestFit="1" customWidth="1"/>
    <col min="11020" max="11267" width="10.5703125" style="230"/>
    <col min="11268" max="11268" width="15.140625" style="230" customWidth="1"/>
    <col min="11269" max="11273" width="15.5703125" style="230" customWidth="1"/>
    <col min="11274" max="11274" width="3.140625" style="230" customWidth="1"/>
    <col min="11275" max="11275" width="33.5703125" style="230" bestFit="1" customWidth="1"/>
    <col min="11276" max="11523" width="10.5703125" style="230"/>
    <col min="11524" max="11524" width="15.140625" style="230" customWidth="1"/>
    <col min="11525" max="11529" width="15.5703125" style="230" customWidth="1"/>
    <col min="11530" max="11530" width="3.140625" style="230" customWidth="1"/>
    <col min="11531" max="11531" width="33.5703125" style="230" bestFit="1" customWidth="1"/>
    <col min="11532" max="11779" width="10.5703125" style="230"/>
    <col min="11780" max="11780" width="15.140625" style="230" customWidth="1"/>
    <col min="11781" max="11785" width="15.5703125" style="230" customWidth="1"/>
    <col min="11786" max="11786" width="3.140625" style="230" customWidth="1"/>
    <col min="11787" max="11787" width="33.5703125" style="230" bestFit="1" customWidth="1"/>
    <col min="11788" max="12035" width="10.5703125" style="230"/>
    <col min="12036" max="12036" width="15.140625" style="230" customWidth="1"/>
    <col min="12037" max="12041" width="15.5703125" style="230" customWidth="1"/>
    <col min="12042" max="12042" width="3.140625" style="230" customWidth="1"/>
    <col min="12043" max="12043" width="33.5703125" style="230" bestFit="1" customWidth="1"/>
    <col min="12044" max="12291" width="10.5703125" style="230"/>
    <col min="12292" max="12292" width="15.140625" style="230" customWidth="1"/>
    <col min="12293" max="12297" width="15.5703125" style="230" customWidth="1"/>
    <col min="12298" max="12298" width="3.140625" style="230" customWidth="1"/>
    <col min="12299" max="12299" width="33.5703125" style="230" bestFit="1" customWidth="1"/>
    <col min="12300" max="12547" width="10.5703125" style="230"/>
    <col min="12548" max="12548" width="15.140625" style="230" customWidth="1"/>
    <col min="12549" max="12553" width="15.5703125" style="230" customWidth="1"/>
    <col min="12554" max="12554" width="3.140625" style="230" customWidth="1"/>
    <col min="12555" max="12555" width="33.5703125" style="230" bestFit="1" customWidth="1"/>
    <col min="12556" max="12803" width="10.5703125" style="230"/>
    <col min="12804" max="12804" width="15.140625" style="230" customWidth="1"/>
    <col min="12805" max="12809" width="15.5703125" style="230" customWidth="1"/>
    <col min="12810" max="12810" width="3.140625" style="230" customWidth="1"/>
    <col min="12811" max="12811" width="33.5703125" style="230" bestFit="1" customWidth="1"/>
    <col min="12812" max="13059" width="10.5703125" style="230"/>
    <col min="13060" max="13060" width="15.140625" style="230" customWidth="1"/>
    <col min="13061" max="13065" width="15.5703125" style="230" customWidth="1"/>
    <col min="13066" max="13066" width="3.140625" style="230" customWidth="1"/>
    <col min="13067" max="13067" width="33.5703125" style="230" bestFit="1" customWidth="1"/>
    <col min="13068" max="13315" width="10.5703125" style="230"/>
    <col min="13316" max="13316" width="15.140625" style="230" customWidth="1"/>
    <col min="13317" max="13321" width="15.5703125" style="230" customWidth="1"/>
    <col min="13322" max="13322" width="3.140625" style="230" customWidth="1"/>
    <col min="13323" max="13323" width="33.5703125" style="230" bestFit="1" customWidth="1"/>
    <col min="13324" max="13571" width="10.5703125" style="230"/>
    <col min="13572" max="13572" width="15.140625" style="230" customWidth="1"/>
    <col min="13573" max="13577" width="15.5703125" style="230" customWidth="1"/>
    <col min="13578" max="13578" width="3.140625" style="230" customWidth="1"/>
    <col min="13579" max="13579" width="33.5703125" style="230" bestFit="1" customWidth="1"/>
    <col min="13580" max="13827" width="10.5703125" style="230"/>
    <col min="13828" max="13828" width="15.140625" style="230" customWidth="1"/>
    <col min="13829" max="13833" width="15.5703125" style="230" customWidth="1"/>
    <col min="13834" max="13834" width="3.140625" style="230" customWidth="1"/>
    <col min="13835" max="13835" width="33.5703125" style="230" bestFit="1" customWidth="1"/>
    <col min="13836" max="14083" width="10.5703125" style="230"/>
    <col min="14084" max="14084" width="15.140625" style="230" customWidth="1"/>
    <col min="14085" max="14089" width="15.5703125" style="230" customWidth="1"/>
    <col min="14090" max="14090" width="3.140625" style="230" customWidth="1"/>
    <col min="14091" max="14091" width="33.5703125" style="230" bestFit="1" customWidth="1"/>
    <col min="14092" max="14339" width="10.5703125" style="230"/>
    <col min="14340" max="14340" width="15.140625" style="230" customWidth="1"/>
    <col min="14341" max="14345" width="15.5703125" style="230" customWidth="1"/>
    <col min="14346" max="14346" width="3.140625" style="230" customWidth="1"/>
    <col min="14347" max="14347" width="33.5703125" style="230" bestFit="1" customWidth="1"/>
    <col min="14348" max="14595" width="10.5703125" style="230"/>
    <col min="14596" max="14596" width="15.140625" style="230" customWidth="1"/>
    <col min="14597" max="14601" width="15.5703125" style="230" customWidth="1"/>
    <col min="14602" max="14602" width="3.140625" style="230" customWidth="1"/>
    <col min="14603" max="14603" width="33.5703125" style="230" bestFit="1" customWidth="1"/>
    <col min="14604" max="14851" width="10.5703125" style="230"/>
    <col min="14852" max="14852" width="15.140625" style="230" customWidth="1"/>
    <col min="14853" max="14857" width="15.5703125" style="230" customWidth="1"/>
    <col min="14858" max="14858" width="3.140625" style="230" customWidth="1"/>
    <col min="14859" max="14859" width="33.5703125" style="230" bestFit="1" customWidth="1"/>
    <col min="14860" max="15107" width="10.5703125" style="230"/>
    <col min="15108" max="15108" width="15.140625" style="230" customWidth="1"/>
    <col min="15109" max="15113" width="15.5703125" style="230" customWidth="1"/>
    <col min="15114" max="15114" width="3.140625" style="230" customWidth="1"/>
    <col min="15115" max="15115" width="33.5703125" style="230" bestFit="1" customWidth="1"/>
    <col min="15116" max="15363" width="10.5703125" style="230"/>
    <col min="15364" max="15364" width="15.140625" style="230" customWidth="1"/>
    <col min="15365" max="15369" width="15.5703125" style="230" customWidth="1"/>
    <col min="15370" max="15370" width="3.140625" style="230" customWidth="1"/>
    <col min="15371" max="15371" width="33.5703125" style="230" bestFit="1" customWidth="1"/>
    <col min="15372" max="15619" width="10.5703125" style="230"/>
    <col min="15620" max="15620" width="15.140625" style="230" customWidth="1"/>
    <col min="15621" max="15625" width="15.5703125" style="230" customWidth="1"/>
    <col min="15626" max="15626" width="3.140625" style="230" customWidth="1"/>
    <col min="15627" max="15627" width="33.5703125" style="230" bestFit="1" customWidth="1"/>
    <col min="15628" max="15875" width="10.5703125" style="230"/>
    <col min="15876" max="15876" width="15.140625" style="230" customWidth="1"/>
    <col min="15877" max="15881" width="15.5703125" style="230" customWidth="1"/>
    <col min="15882" max="15882" width="3.140625" style="230" customWidth="1"/>
    <col min="15883" max="15883" width="33.5703125" style="230" bestFit="1" customWidth="1"/>
    <col min="15884" max="16131" width="10.5703125" style="230"/>
    <col min="16132" max="16132" width="15.140625" style="230" customWidth="1"/>
    <col min="16133" max="16137" width="15.5703125" style="230" customWidth="1"/>
    <col min="16138" max="16138" width="3.140625" style="230" customWidth="1"/>
    <col min="16139" max="16139" width="33.5703125" style="230" bestFit="1" customWidth="1"/>
    <col min="16140" max="16384" width="10.5703125" style="230"/>
  </cols>
  <sheetData>
    <row r="1" spans="1:252" s="229" customFormat="1" ht="15" customHeight="1">
      <c r="A1" s="1324" t="s">
        <v>81</v>
      </c>
      <c r="B1" s="1325"/>
      <c r="C1" s="1325"/>
      <c r="D1" s="1325"/>
      <c r="E1" s="1325"/>
      <c r="F1" s="1325"/>
      <c r="G1" s="1325"/>
      <c r="H1" s="1325"/>
      <c r="I1" s="1326"/>
      <c r="J1" s="228"/>
    </row>
    <row r="2" spans="1:252" s="229" customFormat="1" ht="15" customHeight="1">
      <c r="A2" s="1327" t="s">
        <v>82</v>
      </c>
      <c r="B2" s="1328"/>
      <c r="C2" s="1328"/>
      <c r="D2" s="1328"/>
      <c r="E2" s="1328"/>
      <c r="F2" s="1328"/>
      <c r="G2" s="1328"/>
      <c r="H2" s="1328"/>
      <c r="I2" s="1329"/>
      <c r="J2" s="228"/>
    </row>
    <row r="3" spans="1:252" ht="13.35" customHeight="1">
      <c r="A3" s="1330" t="s">
        <v>913</v>
      </c>
      <c r="B3" s="1331"/>
      <c r="C3" s="1331"/>
      <c r="D3" s="1331"/>
      <c r="E3" s="1331"/>
      <c r="F3" s="1331"/>
      <c r="G3" s="1331"/>
      <c r="H3" s="1331"/>
      <c r="I3" s="1332"/>
      <c r="J3" s="228"/>
    </row>
    <row r="4" spans="1:252" ht="13.35" customHeight="1" thickBot="1">
      <c r="A4" s="1333" t="s">
        <v>914</v>
      </c>
      <c r="B4" s="1334"/>
      <c r="C4" s="1334"/>
      <c r="D4" s="1334"/>
      <c r="E4" s="1334"/>
      <c r="F4" s="1334"/>
      <c r="G4" s="1334"/>
      <c r="H4" s="1334"/>
      <c r="I4" s="1335"/>
      <c r="J4" s="228"/>
    </row>
    <row r="5" spans="1:252" s="234" customFormat="1" ht="16.5" thickBot="1">
      <c r="A5" s="231" t="s">
        <v>83</v>
      </c>
      <c r="B5" s="232" t="s">
        <v>84</v>
      </c>
      <c r="C5" s="232" t="s">
        <v>85</v>
      </c>
      <c r="D5" s="232" t="s">
        <v>86</v>
      </c>
      <c r="E5" s="232" t="s">
        <v>87</v>
      </c>
      <c r="F5" s="232" t="s">
        <v>88</v>
      </c>
      <c r="G5" s="232" t="s">
        <v>89</v>
      </c>
      <c r="H5" s="232" t="s">
        <v>90</v>
      </c>
      <c r="I5" s="233" t="s">
        <v>91</v>
      </c>
      <c r="J5" s="228"/>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30"/>
      <c r="DB5" s="230"/>
      <c r="DC5" s="230"/>
      <c r="DD5" s="230"/>
      <c r="DE5" s="230"/>
      <c r="DF5" s="230"/>
      <c r="DG5" s="230"/>
      <c r="DH5" s="230"/>
      <c r="DI5" s="230"/>
      <c r="DJ5" s="230"/>
      <c r="DK5" s="230"/>
      <c r="DL5" s="230"/>
      <c r="DM5" s="230"/>
      <c r="DN5" s="230"/>
      <c r="DO5" s="230"/>
      <c r="DP5" s="230"/>
      <c r="DQ5" s="230"/>
      <c r="DR5" s="230"/>
      <c r="DS5" s="230"/>
      <c r="DT5" s="230"/>
      <c r="DU5" s="230"/>
      <c r="DV5" s="230"/>
      <c r="DW5" s="230"/>
      <c r="DX5" s="230"/>
      <c r="DY5" s="230"/>
      <c r="DZ5" s="230"/>
      <c r="EA5" s="230"/>
      <c r="EB5" s="230"/>
      <c r="EC5" s="230"/>
      <c r="ED5" s="230"/>
      <c r="EE5" s="230"/>
      <c r="EF5" s="230"/>
      <c r="EG5" s="230"/>
      <c r="EH5" s="230"/>
      <c r="EI5" s="230"/>
      <c r="EJ5" s="230"/>
      <c r="EK5" s="230"/>
      <c r="EL5" s="230"/>
      <c r="EM5" s="230"/>
      <c r="EN5" s="230"/>
      <c r="EO5" s="230"/>
      <c r="EP5" s="230"/>
      <c r="EQ5" s="230"/>
      <c r="ER5" s="230"/>
      <c r="ES5" s="230"/>
      <c r="ET5" s="230"/>
      <c r="EU5" s="230"/>
      <c r="EV5" s="230"/>
      <c r="EW5" s="230"/>
      <c r="EX5" s="230"/>
      <c r="EY5" s="230"/>
      <c r="EZ5" s="230"/>
      <c r="FA5" s="230"/>
      <c r="FB5" s="230"/>
      <c r="FC5" s="230"/>
      <c r="FD5" s="230"/>
      <c r="FE5" s="230"/>
      <c r="FF5" s="230"/>
      <c r="FG5" s="230"/>
      <c r="FH5" s="230"/>
      <c r="FI5" s="230"/>
      <c r="FJ5" s="230"/>
      <c r="FK5" s="230"/>
      <c r="FL5" s="230"/>
      <c r="FM5" s="230"/>
      <c r="FN5" s="230"/>
      <c r="FO5" s="230"/>
      <c r="FP5" s="230"/>
      <c r="FQ5" s="230"/>
      <c r="FR5" s="230"/>
      <c r="FS5" s="230"/>
      <c r="FT5" s="230"/>
      <c r="FU5" s="230"/>
      <c r="FV5" s="230"/>
      <c r="FW5" s="230"/>
      <c r="FX5" s="230"/>
      <c r="FY5" s="230"/>
      <c r="FZ5" s="230"/>
      <c r="GA5" s="230"/>
      <c r="GB5" s="230"/>
      <c r="GC5" s="230"/>
      <c r="GD5" s="230"/>
      <c r="GE5" s="230"/>
      <c r="GF5" s="230"/>
      <c r="GG5" s="230"/>
      <c r="GH5" s="230"/>
      <c r="GI5" s="230"/>
      <c r="GJ5" s="230"/>
      <c r="GK5" s="230"/>
      <c r="GL5" s="230"/>
      <c r="GM5" s="230"/>
      <c r="GN5" s="230"/>
      <c r="GO5" s="230"/>
      <c r="GP5" s="230"/>
      <c r="GQ5" s="230"/>
      <c r="GR5" s="230"/>
      <c r="GS5" s="230"/>
      <c r="GT5" s="230"/>
      <c r="GU5" s="230"/>
      <c r="GV5" s="230"/>
      <c r="GW5" s="230"/>
      <c r="GX5" s="230"/>
      <c r="GY5" s="230"/>
      <c r="GZ5" s="230"/>
      <c r="HA5" s="230"/>
      <c r="HB5" s="230"/>
      <c r="HC5" s="230"/>
      <c r="HD5" s="230"/>
      <c r="HE5" s="230"/>
      <c r="HF5" s="230"/>
      <c r="HG5" s="230"/>
      <c r="HH5" s="230"/>
      <c r="HI5" s="230"/>
      <c r="HJ5" s="230"/>
      <c r="HK5" s="230"/>
      <c r="HL5" s="230"/>
      <c r="HM5" s="230"/>
      <c r="HN5" s="230"/>
      <c r="HO5" s="230"/>
      <c r="HP5" s="230"/>
      <c r="HQ5" s="230"/>
      <c r="HR5" s="230"/>
      <c r="HS5" s="230"/>
      <c r="HT5" s="230"/>
      <c r="HU5" s="230"/>
      <c r="HV5" s="230"/>
      <c r="HW5" s="230"/>
      <c r="HX5" s="230"/>
      <c r="HY5" s="230"/>
      <c r="HZ5" s="230"/>
      <c r="IA5" s="230"/>
      <c r="IB5" s="230"/>
      <c r="IC5" s="230"/>
      <c r="ID5" s="230"/>
      <c r="IE5" s="230"/>
      <c r="IF5" s="230"/>
      <c r="IG5" s="230"/>
      <c r="IH5" s="230"/>
      <c r="II5" s="230"/>
      <c r="IJ5" s="230"/>
      <c r="IK5" s="230"/>
      <c r="IL5" s="230"/>
      <c r="IM5" s="230"/>
      <c r="IN5" s="230"/>
      <c r="IO5" s="230"/>
      <c r="IP5" s="230"/>
      <c r="IQ5" s="230"/>
      <c r="IR5" s="230"/>
    </row>
    <row r="6" spans="1:252" hidden="1">
      <c r="A6" s="235">
        <v>1973</v>
      </c>
      <c r="B6" s="236">
        <v>100900</v>
      </c>
      <c r="C6" s="237"/>
      <c r="D6" s="237"/>
      <c r="E6" s="236">
        <v>5541</v>
      </c>
      <c r="F6" s="236"/>
      <c r="G6" s="236">
        <v>109</v>
      </c>
      <c r="H6" s="236">
        <v>382</v>
      </c>
      <c r="I6" s="238">
        <f t="shared" ref="I6:I18" si="0">SUM(B6:H6)</f>
        <v>106932</v>
      </c>
      <c r="J6" s="228"/>
    </row>
    <row r="7" spans="1:252" hidden="1">
      <c r="A7" s="239">
        <v>1974</v>
      </c>
      <c r="B7" s="240">
        <v>103479</v>
      </c>
      <c r="C7" s="241"/>
      <c r="D7" s="241"/>
      <c r="E7" s="240">
        <v>4948</v>
      </c>
      <c r="F7" s="240"/>
      <c r="G7" s="240">
        <v>109</v>
      </c>
      <c r="H7" s="240">
        <v>391</v>
      </c>
      <c r="I7" s="242">
        <f t="shared" si="0"/>
        <v>108927</v>
      </c>
      <c r="J7" s="228"/>
    </row>
    <row r="8" spans="1:252" hidden="1">
      <c r="A8" s="239">
        <v>1978</v>
      </c>
      <c r="B8" s="240">
        <v>100473</v>
      </c>
      <c r="C8" s="241"/>
      <c r="D8" s="241"/>
      <c r="E8" s="240">
        <v>7440</v>
      </c>
      <c r="F8" s="240"/>
      <c r="G8" s="240">
        <v>171</v>
      </c>
      <c r="H8" s="240">
        <v>660</v>
      </c>
      <c r="I8" s="242">
        <f t="shared" si="0"/>
        <v>108744</v>
      </c>
      <c r="J8" s="228"/>
    </row>
    <row r="9" spans="1:252" hidden="1">
      <c r="A9" s="239">
        <v>1979</v>
      </c>
      <c r="B9" s="240">
        <v>99516</v>
      </c>
      <c r="C9" s="241"/>
      <c r="D9" s="241"/>
      <c r="E9" s="240">
        <v>7070</v>
      </c>
      <c r="F9" s="240"/>
      <c r="G9" s="240">
        <v>166</v>
      </c>
      <c r="H9" s="240">
        <v>657</v>
      </c>
      <c r="I9" s="242">
        <f t="shared" si="0"/>
        <v>107409</v>
      </c>
      <c r="J9" s="228"/>
    </row>
    <row r="10" spans="1:252" hidden="1">
      <c r="A10" s="239">
        <v>1980</v>
      </c>
      <c r="B10" s="240">
        <v>104219</v>
      </c>
      <c r="C10" s="241"/>
      <c r="D10" s="241"/>
      <c r="E10" s="240">
        <v>7269</v>
      </c>
      <c r="F10" s="240"/>
      <c r="G10" s="240">
        <v>186</v>
      </c>
      <c r="H10" s="240">
        <v>641</v>
      </c>
      <c r="I10" s="242">
        <f t="shared" si="0"/>
        <v>112315</v>
      </c>
      <c r="J10" s="228"/>
    </row>
    <row r="11" spans="1:252" hidden="1">
      <c r="A11" s="239">
        <v>1981</v>
      </c>
      <c r="B11" s="240">
        <v>106828</v>
      </c>
      <c r="C11" s="241"/>
      <c r="D11" s="241"/>
      <c r="E11" s="240">
        <v>7197</v>
      </c>
      <c r="F11" s="240"/>
      <c r="G11" s="240">
        <v>147</v>
      </c>
      <c r="H11" s="240">
        <v>538</v>
      </c>
      <c r="I11" s="242">
        <f t="shared" si="0"/>
        <v>114710</v>
      </c>
      <c r="J11" s="228"/>
    </row>
    <row r="12" spans="1:252" hidden="1">
      <c r="A12" s="239">
        <v>1982</v>
      </c>
      <c r="B12" s="240">
        <v>116052</v>
      </c>
      <c r="C12" s="241"/>
      <c r="D12" s="241"/>
      <c r="E12" s="240">
        <v>8069</v>
      </c>
      <c r="F12" s="240"/>
      <c r="G12" s="240">
        <v>193</v>
      </c>
      <c r="H12" s="240">
        <v>486</v>
      </c>
      <c r="I12" s="242">
        <f t="shared" si="0"/>
        <v>124800</v>
      </c>
      <c r="J12" s="228"/>
    </row>
    <row r="13" spans="1:252" hidden="1">
      <c r="A13" s="239">
        <v>1983</v>
      </c>
      <c r="B13" s="240">
        <v>96847</v>
      </c>
      <c r="C13" s="241"/>
      <c r="D13" s="241"/>
      <c r="E13" s="240">
        <v>8256</v>
      </c>
      <c r="F13" s="240"/>
      <c r="G13" s="240">
        <v>231</v>
      </c>
      <c r="H13" s="240">
        <v>370</v>
      </c>
      <c r="I13" s="242">
        <f t="shared" si="0"/>
        <v>105704</v>
      </c>
      <c r="J13" s="228"/>
    </row>
    <row r="14" spans="1:252" hidden="1">
      <c r="A14" s="239">
        <v>1984</v>
      </c>
      <c r="B14" s="240">
        <v>109010</v>
      </c>
      <c r="C14" s="241"/>
      <c r="D14" s="241"/>
      <c r="E14" s="240">
        <v>8446</v>
      </c>
      <c r="F14" s="240"/>
      <c r="G14" s="240">
        <v>248</v>
      </c>
      <c r="H14" s="240">
        <v>281</v>
      </c>
      <c r="I14" s="242">
        <f t="shared" si="0"/>
        <v>117985</v>
      </c>
      <c r="J14" s="228"/>
    </row>
    <row r="15" spans="1:252" hidden="1">
      <c r="A15" s="239">
        <v>1985</v>
      </c>
      <c r="B15" s="240">
        <v>115893</v>
      </c>
      <c r="C15" s="240"/>
      <c r="D15" s="240"/>
      <c r="E15" s="240">
        <v>9504</v>
      </c>
      <c r="F15" s="240"/>
      <c r="G15" s="240">
        <v>244</v>
      </c>
      <c r="H15" s="240">
        <v>290</v>
      </c>
      <c r="I15" s="242">
        <f t="shared" si="0"/>
        <v>125931</v>
      </c>
      <c r="J15" s="228"/>
    </row>
    <row r="16" spans="1:252" hidden="1">
      <c r="A16" s="239">
        <v>1986</v>
      </c>
      <c r="B16" s="240">
        <v>120988</v>
      </c>
      <c r="C16" s="240"/>
      <c r="D16" s="240"/>
      <c r="E16" s="240">
        <v>9792</v>
      </c>
      <c r="F16" s="240"/>
      <c r="G16" s="240">
        <v>291</v>
      </c>
      <c r="H16" s="240">
        <v>332</v>
      </c>
      <c r="I16" s="242">
        <f t="shared" si="0"/>
        <v>131403</v>
      </c>
      <c r="J16" s="228"/>
    </row>
    <row r="17" spans="1:137" hidden="1">
      <c r="A17" s="239">
        <v>1987</v>
      </c>
      <c r="B17" s="240">
        <v>125677</v>
      </c>
      <c r="C17" s="240"/>
      <c r="D17" s="240"/>
      <c r="E17" s="240">
        <v>10766</v>
      </c>
      <c r="F17" s="240"/>
      <c r="G17" s="240">
        <v>364</v>
      </c>
      <c r="H17" s="240">
        <v>366</v>
      </c>
      <c r="I17" s="242">
        <f t="shared" si="0"/>
        <v>137173</v>
      </c>
      <c r="J17" s="228"/>
    </row>
    <row r="18" spans="1:137" hidden="1">
      <c r="A18" s="239">
        <v>1988</v>
      </c>
      <c r="B18" s="240">
        <v>136253</v>
      </c>
      <c r="C18" s="240"/>
      <c r="D18" s="240"/>
      <c r="E18" s="240">
        <v>11114</v>
      </c>
      <c r="F18" s="240"/>
      <c r="G18" s="240">
        <v>377</v>
      </c>
      <c r="H18" s="240">
        <v>439</v>
      </c>
      <c r="I18" s="242">
        <f t="shared" si="0"/>
        <v>148183</v>
      </c>
      <c r="J18" s="228"/>
    </row>
    <row r="19" spans="1:137" hidden="1">
      <c r="A19" s="239">
        <v>1991</v>
      </c>
      <c r="B19" s="240">
        <v>166765</v>
      </c>
      <c r="C19" s="240"/>
      <c r="D19" s="240"/>
      <c r="E19" s="240">
        <v>10368</v>
      </c>
      <c r="F19" s="240"/>
      <c r="G19" s="240">
        <v>414</v>
      </c>
      <c r="H19" s="240">
        <v>536</v>
      </c>
      <c r="I19" s="242">
        <v>178083</v>
      </c>
      <c r="J19" s="228"/>
    </row>
    <row r="20" spans="1:137" ht="14.1" hidden="1" customHeight="1">
      <c r="A20" s="239">
        <v>1992</v>
      </c>
      <c r="B20" s="240">
        <v>171623</v>
      </c>
      <c r="C20" s="240"/>
      <c r="D20" s="240"/>
      <c r="E20" s="240">
        <v>12907</v>
      </c>
      <c r="F20" s="240"/>
      <c r="G20" s="240">
        <v>335</v>
      </c>
      <c r="H20" s="240">
        <v>581</v>
      </c>
      <c r="I20" s="242">
        <v>185446</v>
      </c>
      <c r="J20" s="228"/>
    </row>
    <row r="21" spans="1:137" ht="14.1" hidden="1" customHeight="1">
      <c r="A21" s="239">
        <v>1993</v>
      </c>
      <c r="B21" s="240">
        <v>173619</v>
      </c>
      <c r="C21" s="240"/>
      <c r="D21" s="240"/>
      <c r="E21" s="240">
        <v>13546</v>
      </c>
      <c r="F21" s="240"/>
      <c r="G21" s="240">
        <v>362</v>
      </c>
      <c r="H21" s="240">
        <v>572</v>
      </c>
      <c r="I21" s="242">
        <v>188099</v>
      </c>
      <c r="J21" s="228"/>
    </row>
    <row r="22" spans="1:137" ht="14.1" hidden="1" customHeight="1">
      <c r="A22" s="239">
        <v>1994</v>
      </c>
      <c r="B22" s="240">
        <v>185087</v>
      </c>
      <c r="C22" s="240"/>
      <c r="D22" s="240"/>
      <c r="E22" s="240">
        <v>15431</v>
      </c>
      <c r="F22" s="240"/>
      <c r="G22" s="240">
        <v>430</v>
      </c>
      <c r="H22" s="240">
        <v>606</v>
      </c>
      <c r="I22" s="242">
        <v>201554</v>
      </c>
      <c r="J22" s="228"/>
      <c r="K22" s="243"/>
    </row>
    <row r="23" spans="1:137" ht="14.1" hidden="1" customHeight="1">
      <c r="A23" s="239">
        <v>1995</v>
      </c>
      <c r="B23" s="240">
        <v>220141</v>
      </c>
      <c r="C23" s="240"/>
      <c r="D23" s="240"/>
      <c r="E23" s="240">
        <v>15375</v>
      </c>
      <c r="F23" s="240"/>
      <c r="G23" s="240">
        <v>516</v>
      </c>
      <c r="H23" s="240">
        <v>647</v>
      </c>
      <c r="I23" s="242">
        <v>236679</v>
      </c>
      <c r="J23" s="228"/>
      <c r="K23" s="17" t="s">
        <v>92</v>
      </c>
    </row>
    <row r="24" spans="1:137" s="244" customFormat="1" ht="14.1" hidden="1" customHeight="1">
      <c r="A24" s="239">
        <v>1996</v>
      </c>
      <c r="B24" s="240">
        <v>189922</v>
      </c>
      <c r="C24" s="240"/>
      <c r="D24" s="240"/>
      <c r="E24" s="240">
        <v>15160</v>
      </c>
      <c r="F24" s="240"/>
      <c r="G24" s="240">
        <v>557</v>
      </c>
      <c r="H24" s="240">
        <v>637</v>
      </c>
      <c r="I24" s="242">
        <f>SUM(B24:H24)</f>
        <v>206276</v>
      </c>
      <c r="J24" s="228"/>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row>
    <row r="25" spans="1:137" ht="14.1" hidden="1" customHeight="1">
      <c r="A25" s="239">
        <v>1997</v>
      </c>
      <c r="B25" s="240">
        <v>219486</v>
      </c>
      <c r="C25" s="240"/>
      <c r="D25" s="240"/>
      <c r="E25" s="240">
        <v>16272</v>
      </c>
      <c r="F25" s="240"/>
      <c r="G25" s="240">
        <v>680</v>
      </c>
      <c r="H25" s="240">
        <v>607</v>
      </c>
      <c r="I25" s="242">
        <f t="shared" ref="I25:I46" si="1">SUM(B25:H25)</f>
        <v>237045</v>
      </c>
      <c r="J25" s="228"/>
    </row>
    <row r="26" spans="1:137" ht="14.1" hidden="1" customHeight="1">
      <c r="A26" s="239">
        <v>1998</v>
      </c>
      <c r="B26" s="240">
        <v>238850</v>
      </c>
      <c r="C26" s="240"/>
      <c r="D26" s="240"/>
      <c r="E26" s="240">
        <v>16576</v>
      </c>
      <c r="F26" s="240"/>
      <c r="G26" s="240">
        <v>658</v>
      </c>
      <c r="H26" s="240">
        <v>582</v>
      </c>
      <c r="I26" s="242">
        <f t="shared" si="1"/>
        <v>256666</v>
      </c>
      <c r="J26" s="228"/>
    </row>
    <row r="27" spans="1:137" ht="14.1" hidden="1" customHeight="1">
      <c r="A27" s="239">
        <v>1999</v>
      </c>
      <c r="B27" s="240">
        <v>259618</v>
      </c>
      <c r="C27" s="240"/>
      <c r="D27" s="240"/>
      <c r="E27" s="240">
        <v>17227</v>
      </c>
      <c r="F27" s="240"/>
      <c r="G27" s="240">
        <v>759</v>
      </c>
      <c r="H27" s="240">
        <v>664</v>
      </c>
      <c r="I27" s="242">
        <f t="shared" si="1"/>
        <v>278268</v>
      </c>
      <c r="J27" s="245"/>
    </row>
    <row r="28" spans="1:137" ht="14.1" hidden="1" customHeight="1">
      <c r="A28" s="239">
        <v>2000</v>
      </c>
      <c r="B28" s="240">
        <v>291653</v>
      </c>
      <c r="C28" s="240"/>
      <c r="D28" s="240"/>
      <c r="E28" s="240">
        <v>18563</v>
      </c>
      <c r="F28" s="240"/>
      <c r="G28" s="240">
        <v>786</v>
      </c>
      <c r="H28" s="240">
        <v>805</v>
      </c>
      <c r="I28" s="242">
        <f t="shared" si="1"/>
        <v>311807</v>
      </c>
      <c r="J28" s="245"/>
    </row>
    <row r="29" spans="1:137" ht="14.1" hidden="1" customHeight="1">
      <c r="A29" s="239">
        <v>2001</v>
      </c>
      <c r="B29" s="240">
        <v>324211</v>
      </c>
      <c r="C29" s="240"/>
      <c r="D29" s="240"/>
      <c r="E29" s="240">
        <v>18636</v>
      </c>
      <c r="F29" s="240"/>
      <c r="G29" s="240">
        <v>914</v>
      </c>
      <c r="H29" s="240">
        <v>956</v>
      </c>
      <c r="I29" s="242">
        <f t="shared" si="1"/>
        <v>344717</v>
      </c>
      <c r="J29" s="245"/>
    </row>
    <row r="30" spans="1:137" ht="14.1" hidden="1" customHeight="1">
      <c r="A30" s="239">
        <v>2002</v>
      </c>
      <c r="B30" s="18">
        <v>331580</v>
      </c>
      <c r="C30" s="18"/>
      <c r="D30" s="18"/>
      <c r="E30" s="18">
        <v>19706</v>
      </c>
      <c r="F30" s="18"/>
      <c r="G30" s="18">
        <v>1134</v>
      </c>
      <c r="H30" s="18">
        <v>974</v>
      </c>
      <c r="I30" s="242">
        <f t="shared" si="1"/>
        <v>353394</v>
      </c>
      <c r="J30" s="245"/>
      <c r="L30" s="246"/>
    </row>
    <row r="31" spans="1:137" ht="14.1" customHeight="1">
      <c r="A31" s="239">
        <v>2003</v>
      </c>
      <c r="B31" s="18">
        <v>331729</v>
      </c>
      <c r="C31" s="18"/>
      <c r="D31" s="18"/>
      <c r="E31" s="18">
        <v>21966</v>
      </c>
      <c r="F31" s="18"/>
      <c r="G31" s="18">
        <v>785</v>
      </c>
      <c r="H31" s="18">
        <v>938</v>
      </c>
      <c r="I31" s="242">
        <f t="shared" si="1"/>
        <v>355418</v>
      </c>
      <c r="J31" s="245"/>
    </row>
    <row r="32" spans="1:137" ht="14.1" customHeight="1">
      <c r="A32" s="239">
        <v>2004</v>
      </c>
      <c r="B32" s="19">
        <v>353319</v>
      </c>
      <c r="C32" s="19"/>
      <c r="D32" s="19"/>
      <c r="E32" s="19">
        <v>23457</v>
      </c>
      <c r="F32" s="19"/>
      <c r="G32" s="19">
        <v>1212</v>
      </c>
      <c r="H32" s="19">
        <v>996</v>
      </c>
      <c r="I32" s="242">
        <f t="shared" si="1"/>
        <v>378984</v>
      </c>
    </row>
    <row r="33" spans="1:12" ht="14.1" customHeight="1">
      <c r="A33" s="239">
        <v>2005</v>
      </c>
      <c r="B33" s="19">
        <v>381797</v>
      </c>
      <c r="C33" s="19"/>
      <c r="D33" s="19"/>
      <c r="E33" s="19">
        <v>25304</v>
      </c>
      <c r="F33" s="19"/>
      <c r="G33" s="19">
        <v>1288</v>
      </c>
      <c r="H33" s="19">
        <v>1143</v>
      </c>
      <c r="I33" s="242">
        <f t="shared" si="1"/>
        <v>409532</v>
      </c>
    </row>
    <row r="34" spans="1:12" ht="14.1" customHeight="1">
      <c r="A34" s="239">
        <v>2006</v>
      </c>
      <c r="B34" s="247">
        <v>417453</v>
      </c>
      <c r="C34" s="247"/>
      <c r="D34" s="247"/>
      <c r="E34" s="19">
        <v>25853</v>
      </c>
      <c r="F34" s="19"/>
      <c r="G34" s="19">
        <v>1204</v>
      </c>
      <c r="H34" s="19">
        <v>1103</v>
      </c>
      <c r="I34" s="242">
        <f t="shared" si="1"/>
        <v>445613</v>
      </c>
    </row>
    <row r="35" spans="1:12" ht="14.1" customHeight="1">
      <c r="A35" s="239">
        <v>2007</v>
      </c>
      <c r="B35" s="247">
        <v>439578</v>
      </c>
      <c r="C35" s="247"/>
      <c r="D35" s="247"/>
      <c r="E35" s="19">
        <v>26693</v>
      </c>
      <c r="F35" s="19"/>
      <c r="G35" s="19">
        <v>1002</v>
      </c>
      <c r="H35" s="19">
        <v>1057</v>
      </c>
      <c r="I35" s="242">
        <f t="shared" si="1"/>
        <v>468330</v>
      </c>
    </row>
    <row r="36" spans="1:12" ht="14.1" customHeight="1">
      <c r="A36" s="239">
        <v>2008</v>
      </c>
      <c r="B36" s="248">
        <v>466258</v>
      </c>
      <c r="C36" s="248"/>
      <c r="D36" s="248"/>
      <c r="E36" s="249">
        <v>28217</v>
      </c>
      <c r="F36" s="249"/>
      <c r="G36" s="249">
        <v>1331</v>
      </c>
      <c r="H36" s="249">
        <v>1080</v>
      </c>
      <c r="I36" s="242">
        <f t="shared" si="1"/>
        <v>496886</v>
      </c>
      <c r="J36" s="250"/>
      <c r="K36" s="142"/>
      <c r="L36" s="142"/>
    </row>
    <row r="37" spans="1:12" s="252" customFormat="1" ht="14.1" customHeight="1">
      <c r="A37" s="251">
        <v>2009</v>
      </c>
      <c r="B37" s="248">
        <v>458901</v>
      </c>
      <c r="C37" s="248"/>
      <c r="D37" s="248"/>
      <c r="E37" s="249">
        <v>25575</v>
      </c>
      <c r="F37" s="249"/>
      <c r="G37" s="249">
        <v>988</v>
      </c>
      <c r="H37" s="249">
        <v>1035</v>
      </c>
      <c r="I37" s="242">
        <f t="shared" si="1"/>
        <v>486499</v>
      </c>
    </row>
    <row r="38" spans="1:12" s="256" customFormat="1" ht="14.1" customHeight="1">
      <c r="A38" s="253">
        <v>2010</v>
      </c>
      <c r="B38" s="254">
        <v>479332</v>
      </c>
      <c r="C38" s="254"/>
      <c r="D38" s="254"/>
      <c r="E38" s="20">
        <v>28577</v>
      </c>
      <c r="F38" s="20"/>
      <c r="G38" s="20">
        <v>1013</v>
      </c>
      <c r="H38" s="20">
        <v>1138</v>
      </c>
      <c r="I38" s="242">
        <f t="shared" si="1"/>
        <v>510060</v>
      </c>
      <c r="J38" s="255"/>
    </row>
    <row r="39" spans="1:12" s="256" customFormat="1" ht="14.1" customHeight="1">
      <c r="A39" s="253">
        <v>2011</v>
      </c>
      <c r="B39" s="248">
        <v>504663</v>
      </c>
      <c r="C39" s="248"/>
      <c r="D39" s="248"/>
      <c r="E39" s="249">
        <v>30247</v>
      </c>
      <c r="F39" s="249"/>
      <c r="G39" s="249">
        <v>1103</v>
      </c>
      <c r="H39" s="249">
        <v>1158</v>
      </c>
      <c r="I39" s="242">
        <f t="shared" si="1"/>
        <v>537171</v>
      </c>
      <c r="J39" s="255"/>
    </row>
    <row r="40" spans="1:12" ht="14.1" customHeight="1">
      <c r="A40" s="239">
        <v>2012</v>
      </c>
      <c r="B40" s="248">
        <v>530915</v>
      </c>
      <c r="C40" s="248"/>
      <c r="D40" s="248"/>
      <c r="E40" s="249">
        <v>32258</v>
      </c>
      <c r="F40" s="249"/>
      <c r="G40" s="249">
        <v>1181</v>
      </c>
      <c r="H40" s="249">
        <v>1212</v>
      </c>
      <c r="I40" s="242">
        <f t="shared" si="1"/>
        <v>565566</v>
      </c>
      <c r="J40" s="250"/>
    </row>
    <row r="41" spans="1:12" ht="14.1" customHeight="1">
      <c r="A41" s="239">
        <v>2013</v>
      </c>
      <c r="B41" s="248">
        <v>564007</v>
      </c>
      <c r="C41" s="248"/>
      <c r="D41" s="248"/>
      <c r="E41" s="249">
        <v>35065</v>
      </c>
      <c r="F41" s="249"/>
      <c r="G41" s="249">
        <v>1318</v>
      </c>
      <c r="H41" s="249">
        <v>1074</v>
      </c>
      <c r="I41" s="242">
        <f t="shared" si="1"/>
        <v>601464</v>
      </c>
      <c r="J41" s="250"/>
    </row>
    <row r="42" spans="1:12" ht="14.1" customHeight="1">
      <c r="A42" s="257">
        <v>2014</v>
      </c>
      <c r="B42" s="258">
        <v>579873</v>
      </c>
      <c r="C42" s="258"/>
      <c r="D42" s="258"/>
      <c r="E42" s="259">
        <v>36254</v>
      </c>
      <c r="F42" s="259"/>
      <c r="G42" s="259">
        <v>1123</v>
      </c>
      <c r="H42" s="259">
        <v>1207</v>
      </c>
      <c r="I42" s="242">
        <f t="shared" si="1"/>
        <v>618457</v>
      </c>
      <c r="J42" s="250"/>
    </row>
    <row r="43" spans="1:12" ht="14.1" customHeight="1">
      <c r="A43" s="239">
        <v>2015</v>
      </c>
      <c r="B43" s="248">
        <v>578121</v>
      </c>
      <c r="C43" s="248"/>
      <c r="D43" s="248"/>
      <c r="E43" s="249">
        <v>37735</v>
      </c>
      <c r="F43" s="249"/>
      <c r="G43" s="249">
        <v>1119</v>
      </c>
      <c r="H43" s="249">
        <v>1087</v>
      </c>
      <c r="I43" s="242">
        <f t="shared" si="1"/>
        <v>618062</v>
      </c>
      <c r="J43" s="250"/>
    </row>
    <row r="44" spans="1:12" ht="14.1" customHeight="1">
      <c r="A44" s="239">
        <v>2016</v>
      </c>
      <c r="B44" s="248">
        <v>607753</v>
      </c>
      <c r="C44" s="248"/>
      <c r="D44" s="248"/>
      <c r="E44" s="249">
        <v>40406</v>
      </c>
      <c r="F44" s="249"/>
      <c r="G44" s="249">
        <v>1180</v>
      </c>
      <c r="H44" s="249">
        <v>1072</v>
      </c>
      <c r="I44" s="242">
        <f t="shared" si="1"/>
        <v>650411</v>
      </c>
      <c r="J44" s="250"/>
    </row>
    <row r="45" spans="1:12" ht="14.1" customHeight="1">
      <c r="A45" s="239">
        <v>2017</v>
      </c>
      <c r="B45" s="248">
        <v>604298</v>
      </c>
      <c r="C45" s="248"/>
      <c r="D45" s="248"/>
      <c r="E45" s="249">
        <v>43932</v>
      </c>
      <c r="F45" s="249"/>
      <c r="G45" s="249">
        <v>1071</v>
      </c>
      <c r="H45" s="249">
        <v>1049</v>
      </c>
      <c r="I45" s="242">
        <f t="shared" si="1"/>
        <v>650350</v>
      </c>
      <c r="J45" s="250"/>
    </row>
    <row r="46" spans="1:12" ht="14.1" customHeight="1">
      <c r="A46" s="239">
        <v>2018</v>
      </c>
      <c r="B46" s="248">
        <v>599174</v>
      </c>
      <c r="C46" s="248"/>
      <c r="D46" s="248"/>
      <c r="E46" s="249">
        <v>46360</v>
      </c>
      <c r="F46" s="249"/>
      <c r="G46" s="249">
        <v>1049</v>
      </c>
      <c r="H46" s="249">
        <v>989</v>
      </c>
      <c r="I46" s="242">
        <f t="shared" si="1"/>
        <v>647572</v>
      </c>
      <c r="J46" s="250"/>
    </row>
    <row r="47" spans="1:12" ht="14.1" customHeight="1">
      <c r="A47" s="239">
        <v>2019</v>
      </c>
      <c r="B47" s="248">
        <v>621272</v>
      </c>
      <c r="C47" s="248">
        <v>447992</v>
      </c>
      <c r="D47" s="248">
        <v>173280</v>
      </c>
      <c r="E47" s="249">
        <v>45571</v>
      </c>
      <c r="F47" s="249">
        <v>1327</v>
      </c>
      <c r="G47" s="249">
        <v>1159</v>
      </c>
      <c r="H47" s="249">
        <v>1096</v>
      </c>
      <c r="I47" s="242">
        <f>B47+E47+G47+H47</f>
        <v>669098</v>
      </c>
      <c r="J47" s="250"/>
    </row>
    <row r="48" spans="1:12" ht="14.1" customHeight="1">
      <c r="A48" s="239">
        <v>2020</v>
      </c>
      <c r="B48" s="248">
        <v>603669</v>
      </c>
      <c r="C48" s="248">
        <v>450910</v>
      </c>
      <c r="D48" s="248">
        <v>154962</v>
      </c>
      <c r="E48" s="249">
        <v>46105</v>
      </c>
      <c r="F48" s="249">
        <v>1334</v>
      </c>
      <c r="G48" s="249">
        <v>1050</v>
      </c>
      <c r="H48" s="249">
        <v>1153</v>
      </c>
      <c r="I48" s="242">
        <f>B48+E48+F48+G48+H48</f>
        <v>653311</v>
      </c>
      <c r="J48" s="250"/>
    </row>
    <row r="49" spans="1:10" ht="14.1" customHeight="1">
      <c r="A49" s="239">
        <v>2021</v>
      </c>
      <c r="B49" s="248">
        <v>593294</v>
      </c>
      <c r="C49" s="248">
        <v>450457</v>
      </c>
      <c r="D49" s="248">
        <v>144941</v>
      </c>
      <c r="E49" s="249">
        <v>54201</v>
      </c>
      <c r="F49" s="249">
        <v>1055</v>
      </c>
      <c r="G49" s="249">
        <v>964</v>
      </c>
      <c r="H49" s="249">
        <v>1140</v>
      </c>
      <c r="I49" s="242">
        <f>B49+E49+F49+G49+H49</f>
        <v>650654</v>
      </c>
      <c r="J49" s="250"/>
    </row>
    <row r="50" spans="1:10" ht="14.1" customHeight="1">
      <c r="A50" s="239">
        <v>2022</v>
      </c>
      <c r="B50" s="248">
        <v>589572</v>
      </c>
      <c r="C50" s="248">
        <v>457576</v>
      </c>
      <c r="D50" s="248">
        <v>134176</v>
      </c>
      <c r="E50" s="249">
        <v>54476</v>
      </c>
      <c r="F50" s="249">
        <v>1092</v>
      </c>
      <c r="G50" s="249">
        <v>933</v>
      </c>
      <c r="H50" s="249">
        <v>1247</v>
      </c>
      <c r="I50" s="242">
        <f>B50+E50+F50+G50+H50</f>
        <v>647320</v>
      </c>
      <c r="J50" s="250"/>
    </row>
    <row r="51" spans="1:10" ht="14.1" customHeight="1">
      <c r="A51" s="239">
        <v>2023</v>
      </c>
      <c r="B51" s="248">
        <v>594143</v>
      </c>
      <c r="C51" s="248">
        <v>462215</v>
      </c>
      <c r="D51" s="248">
        <v>133672</v>
      </c>
      <c r="E51" s="249">
        <v>53665</v>
      </c>
      <c r="F51" s="249">
        <v>967</v>
      </c>
      <c r="G51" s="249">
        <v>813</v>
      </c>
      <c r="H51" s="249">
        <v>931</v>
      </c>
      <c r="I51" s="242">
        <f>B51+E51+F51+G51+H51</f>
        <v>650519</v>
      </c>
      <c r="J51" s="250"/>
    </row>
    <row r="52" spans="1:10" ht="16.5" customHeight="1">
      <c r="A52" s="1321" t="s">
        <v>915</v>
      </c>
      <c r="B52" s="1322"/>
      <c r="C52" s="1322"/>
      <c r="D52" s="1322"/>
      <c r="E52" s="1322"/>
      <c r="F52" s="1322"/>
      <c r="G52" s="1322"/>
      <c r="H52" s="1322"/>
      <c r="I52" s="1323"/>
      <c r="J52" s="245"/>
    </row>
    <row r="53" spans="1:10" ht="15.75" customHeight="1">
      <c r="A53" s="1321" t="s">
        <v>916</v>
      </c>
      <c r="B53" s="1322"/>
      <c r="C53" s="1322"/>
      <c r="D53" s="1322"/>
      <c r="E53" s="1322"/>
      <c r="F53" s="1322"/>
      <c r="G53" s="1322"/>
      <c r="H53" s="1322"/>
      <c r="I53" s="1323"/>
      <c r="J53" s="245"/>
    </row>
    <row r="54" spans="1:10" ht="16.5" customHeight="1">
      <c r="A54" s="1339" t="s">
        <v>93</v>
      </c>
      <c r="B54" s="1340"/>
      <c r="C54" s="1340"/>
      <c r="D54" s="1340"/>
      <c r="E54" s="1340"/>
      <c r="F54" s="1340"/>
      <c r="G54" s="1340"/>
      <c r="H54" s="1340"/>
      <c r="I54" s="1341"/>
      <c r="J54" s="245"/>
    </row>
    <row r="55" spans="1:10" ht="16.5" customHeight="1">
      <c r="A55" s="1339" t="s">
        <v>94</v>
      </c>
      <c r="B55" s="1340"/>
      <c r="C55" s="1340"/>
      <c r="D55" s="1340"/>
      <c r="E55" s="1340"/>
      <c r="F55" s="1340"/>
      <c r="G55" s="1340"/>
      <c r="H55" s="1340"/>
      <c r="I55" s="1341"/>
      <c r="J55" s="245"/>
    </row>
    <row r="56" spans="1:10" ht="30" customHeight="1">
      <c r="A56" s="1336" t="s">
        <v>95</v>
      </c>
      <c r="B56" s="1337"/>
      <c r="C56" s="1337"/>
      <c r="D56" s="1337"/>
      <c r="E56" s="1337"/>
      <c r="F56" s="1337"/>
      <c r="G56" s="1337"/>
      <c r="H56" s="1337"/>
      <c r="I56" s="1338"/>
      <c r="J56" s="228"/>
    </row>
    <row r="57" spans="1:10" ht="16.5" customHeight="1">
      <c r="A57" s="1342" t="s">
        <v>96</v>
      </c>
      <c r="B57" s="1343"/>
      <c r="C57" s="1343"/>
      <c r="D57" s="1343"/>
      <c r="E57" s="1343"/>
      <c r="F57" s="1343"/>
      <c r="G57" s="1343"/>
      <c r="H57" s="1343"/>
      <c r="I57" s="1344"/>
      <c r="J57" s="228"/>
    </row>
    <row r="58" spans="1:10" ht="16.5" customHeight="1">
      <c r="A58" s="1336" t="s">
        <v>97</v>
      </c>
      <c r="B58" s="1337"/>
      <c r="C58" s="1337"/>
      <c r="D58" s="1337"/>
      <c r="E58" s="1337"/>
      <c r="F58" s="1337"/>
      <c r="G58" s="1337"/>
      <c r="H58" s="1337"/>
      <c r="I58" s="1338"/>
      <c r="J58" s="228"/>
    </row>
    <row r="59" spans="1:10" ht="29.25" customHeight="1" thickBot="1">
      <c r="A59" s="260" t="s">
        <v>98</v>
      </c>
      <c r="B59" s="261"/>
      <c r="C59" s="261"/>
      <c r="D59" s="261"/>
      <c r="E59" s="261"/>
      <c r="F59" s="261"/>
      <c r="G59" s="261"/>
      <c r="H59" s="261"/>
      <c r="I59" s="262"/>
    </row>
    <row r="60" spans="1:10" ht="14.1" customHeight="1"/>
    <row r="61" spans="1:10" ht="14.1" customHeight="1">
      <c r="A61" s="1294" t="s">
        <v>1071</v>
      </c>
    </row>
    <row r="62" spans="1:10" ht="14.1" customHeight="1"/>
    <row r="63" spans="1:10" ht="14.1" customHeight="1"/>
    <row r="64" spans="1:1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row r="395" ht="14.1" customHeight="1"/>
    <row r="396" ht="14.1" customHeight="1"/>
    <row r="397" ht="14.1" customHeight="1"/>
    <row r="398" ht="14.1" customHeight="1"/>
    <row r="399" ht="14.1" customHeight="1"/>
    <row r="400" ht="14.1" customHeight="1"/>
    <row r="401" ht="14.1" customHeight="1"/>
    <row r="402" ht="14.1" customHeight="1"/>
    <row r="403" ht="14.1" customHeight="1"/>
    <row r="404" ht="14.1" customHeight="1"/>
    <row r="405" ht="14.1" customHeight="1"/>
    <row r="406" ht="14.1" customHeight="1"/>
    <row r="407" ht="14.1" customHeight="1"/>
    <row r="408" ht="14.1" customHeight="1"/>
    <row r="409" ht="14.1" customHeight="1"/>
    <row r="410" ht="14.1" customHeight="1"/>
    <row r="411" ht="14.1" customHeight="1"/>
    <row r="412" ht="14.1" customHeight="1"/>
    <row r="413" ht="14.1" customHeight="1"/>
    <row r="414" ht="14.1" customHeight="1"/>
    <row r="415" ht="14.1" customHeight="1"/>
    <row r="416" ht="14.1" customHeight="1"/>
    <row r="417" ht="14.1" customHeight="1"/>
    <row r="418" ht="14.1" customHeight="1"/>
    <row r="419" ht="14.1" customHeight="1"/>
    <row r="420" ht="14.1" customHeight="1"/>
    <row r="421" ht="14.1" customHeight="1"/>
    <row r="422" ht="14.1" customHeight="1"/>
    <row r="423" ht="14.1" customHeight="1"/>
    <row r="424" ht="14.1" customHeight="1"/>
    <row r="425" ht="14.1" customHeight="1"/>
    <row r="426" ht="14.1" customHeight="1"/>
    <row r="427" ht="14.1" customHeight="1"/>
    <row r="428" ht="14.1" customHeight="1"/>
    <row r="429" ht="14.1" customHeight="1"/>
    <row r="430" ht="14.1" customHeight="1"/>
    <row r="431" ht="14.1" customHeight="1"/>
    <row r="432" ht="14.1" customHeight="1"/>
    <row r="433" ht="14.1" customHeight="1"/>
    <row r="434" ht="14.1" customHeight="1"/>
    <row r="435" ht="14.1" customHeight="1"/>
    <row r="436" ht="14.1" customHeight="1"/>
    <row r="437" ht="14.1" customHeight="1"/>
    <row r="438" ht="14.1" customHeight="1"/>
    <row r="439" ht="14.1" customHeight="1"/>
    <row r="440" ht="14.1" customHeight="1"/>
    <row r="441" ht="14.1" customHeight="1"/>
    <row r="442" ht="14.1" customHeight="1"/>
    <row r="443" ht="14.1" customHeight="1"/>
    <row r="444" ht="14.1" customHeight="1"/>
    <row r="445" ht="14.1" customHeight="1"/>
    <row r="446" ht="14.1" customHeight="1"/>
    <row r="447" ht="14.1" customHeight="1"/>
    <row r="448" ht="14.1" customHeight="1"/>
    <row r="449" ht="14.1" customHeight="1"/>
    <row r="450" ht="14.1" customHeight="1"/>
    <row r="451" ht="14.1" customHeight="1"/>
    <row r="452" ht="14.1" customHeight="1"/>
    <row r="453" ht="14.1" customHeight="1"/>
    <row r="454" ht="14.1" customHeight="1"/>
    <row r="455" ht="14.1" customHeight="1"/>
    <row r="456" ht="14.1" customHeight="1"/>
    <row r="457" ht="14.1" customHeight="1"/>
    <row r="458" ht="14.1" customHeight="1"/>
    <row r="459" ht="14.1" customHeight="1"/>
    <row r="460" ht="14.1" customHeight="1"/>
    <row r="461" ht="14.1" customHeight="1"/>
    <row r="462" ht="14.1" customHeight="1"/>
    <row r="463" ht="14.1" customHeight="1"/>
    <row r="464" ht="14.1" customHeight="1"/>
    <row r="465" ht="14.1" customHeight="1"/>
    <row r="466" ht="14.1" customHeight="1"/>
    <row r="467" ht="14.1" customHeight="1"/>
    <row r="468" ht="14.1" customHeight="1"/>
    <row r="469" ht="14.1" customHeight="1"/>
    <row r="470" ht="14.1" customHeight="1"/>
    <row r="471" ht="14.1" customHeight="1"/>
    <row r="472" ht="14.1" customHeight="1"/>
    <row r="473" ht="14.1" customHeight="1"/>
    <row r="474" ht="14.1" customHeight="1"/>
    <row r="475" ht="14.1" customHeight="1"/>
    <row r="476" ht="14.1" customHeight="1"/>
    <row r="477" ht="14.1" customHeight="1"/>
    <row r="478" ht="14.1" customHeight="1"/>
    <row r="479" ht="14.1" customHeight="1"/>
    <row r="480" ht="14.1" customHeight="1"/>
    <row r="481" ht="14.1" customHeight="1"/>
    <row r="482" ht="14.1" customHeight="1"/>
    <row r="483" ht="14.1" customHeight="1"/>
    <row r="484" ht="14.1" customHeight="1"/>
    <row r="485" ht="14.1" customHeight="1"/>
    <row r="486" ht="14.1" customHeight="1"/>
    <row r="487" ht="14.1" customHeight="1"/>
    <row r="488" ht="14.1" customHeight="1"/>
    <row r="489" ht="14.1" customHeight="1"/>
    <row r="490" ht="14.1" customHeight="1"/>
    <row r="491" ht="14.1" customHeight="1"/>
    <row r="492" ht="14.1" customHeight="1"/>
    <row r="493" ht="14.1" customHeight="1"/>
    <row r="494" ht="14.1" customHeight="1"/>
    <row r="495" ht="14.1" customHeight="1"/>
    <row r="496" ht="14.1" customHeight="1"/>
    <row r="497" ht="14.1" customHeight="1"/>
    <row r="498" ht="14.1" customHeight="1"/>
    <row r="499" ht="14.1" customHeight="1"/>
    <row r="500" ht="14.1" customHeight="1"/>
    <row r="501" ht="14.1" customHeight="1"/>
    <row r="502" ht="14.1" customHeight="1"/>
    <row r="503" ht="14.1" customHeight="1"/>
    <row r="504" ht="14.1" customHeight="1"/>
    <row r="505" ht="14.1" customHeight="1"/>
    <row r="506" ht="14.1" customHeight="1"/>
    <row r="507" ht="14.1" customHeight="1"/>
    <row r="508" ht="14.1" customHeight="1"/>
    <row r="509" ht="14.1" customHeight="1"/>
    <row r="510" ht="14.1" customHeight="1"/>
    <row r="511" ht="14.1" customHeight="1"/>
    <row r="512" ht="14.1" customHeight="1"/>
    <row r="513" ht="14.1" customHeight="1"/>
    <row r="514" ht="14.1" customHeight="1"/>
    <row r="515" ht="14.1" customHeight="1"/>
    <row r="516" ht="14.1" customHeight="1"/>
    <row r="517" ht="14.1" customHeight="1"/>
    <row r="518" ht="14.1" customHeight="1"/>
    <row r="519" ht="14.1" customHeight="1"/>
    <row r="520" ht="14.1" customHeight="1"/>
    <row r="521" ht="14.1" customHeight="1"/>
    <row r="522" ht="14.1" customHeight="1"/>
    <row r="523" ht="14.1" customHeight="1"/>
    <row r="524" ht="14.1" customHeight="1"/>
    <row r="525" ht="14.1" customHeight="1"/>
    <row r="526" ht="14.1" customHeight="1"/>
    <row r="527" ht="14.1" customHeight="1"/>
    <row r="528" ht="14.1" customHeight="1"/>
    <row r="529" ht="14.1" customHeight="1"/>
    <row r="530" ht="14.1" customHeight="1"/>
    <row r="531" ht="14.1" customHeight="1"/>
    <row r="532" ht="14.1" customHeight="1"/>
    <row r="533" ht="14.1" customHeight="1"/>
    <row r="534" ht="14.1" customHeight="1"/>
    <row r="535" ht="14.1" customHeight="1"/>
    <row r="536" ht="14.1" customHeight="1"/>
    <row r="537" ht="14.1" customHeight="1"/>
    <row r="538" ht="14.1" customHeight="1"/>
    <row r="539" ht="14.1" customHeight="1"/>
    <row r="540" ht="14.1" customHeight="1"/>
    <row r="541" ht="14.1" customHeight="1"/>
    <row r="542" ht="14.1" customHeight="1"/>
    <row r="543" ht="14.1" customHeight="1"/>
    <row r="544" ht="14.1" customHeight="1"/>
    <row r="545" ht="14.1" customHeight="1"/>
    <row r="546" ht="14.1" customHeight="1"/>
    <row r="547" ht="14.1" customHeight="1"/>
    <row r="548" ht="14.1" customHeight="1"/>
    <row r="549" ht="14.1" customHeight="1"/>
    <row r="550" ht="14.1" customHeight="1"/>
    <row r="551" ht="14.1" customHeight="1"/>
    <row r="552" ht="14.1" customHeight="1"/>
    <row r="553" ht="14.1" customHeight="1"/>
    <row r="554" ht="14.1" customHeight="1"/>
    <row r="555" ht="14.1" customHeight="1"/>
    <row r="556" ht="14.1" customHeight="1"/>
    <row r="557" ht="14.1" customHeight="1"/>
    <row r="558" ht="14.1" customHeight="1"/>
    <row r="559" ht="14.1" customHeight="1"/>
    <row r="560" ht="14.1" customHeight="1"/>
    <row r="561" ht="14.1" customHeight="1"/>
    <row r="562" ht="14.1" customHeight="1"/>
    <row r="563" ht="14.1" customHeight="1"/>
    <row r="564" ht="14.1" customHeight="1"/>
    <row r="565" ht="14.1" customHeight="1"/>
    <row r="566" ht="14.1" customHeight="1"/>
    <row r="567" ht="14.1" customHeight="1"/>
    <row r="568" ht="14.1" customHeight="1"/>
    <row r="569" ht="14.1" customHeight="1"/>
    <row r="570" ht="14.1" customHeight="1"/>
    <row r="571" ht="14.1" customHeight="1"/>
    <row r="572" ht="14.1" customHeight="1"/>
    <row r="573" ht="14.1" customHeight="1"/>
    <row r="574" ht="14.1" customHeight="1"/>
    <row r="575" ht="14.1" customHeight="1"/>
    <row r="576" ht="14.1" customHeight="1"/>
    <row r="577" ht="14.1" customHeight="1"/>
    <row r="578" ht="14.1" customHeight="1"/>
    <row r="579" ht="14.1" customHeight="1"/>
    <row r="580" ht="14.1" customHeight="1"/>
    <row r="581" ht="14.1" customHeight="1"/>
    <row r="582" ht="14.1" customHeight="1"/>
    <row r="583" ht="14.1" customHeight="1"/>
    <row r="584" ht="14.1" customHeight="1"/>
    <row r="585" ht="14.1" customHeight="1"/>
    <row r="586" ht="14.1" customHeight="1"/>
    <row r="587" ht="14.1" customHeight="1"/>
    <row r="588" ht="14.1" customHeight="1"/>
    <row r="589" ht="14.1" customHeight="1"/>
    <row r="590" ht="14.1" customHeight="1"/>
    <row r="591" ht="14.1" customHeight="1"/>
    <row r="592" ht="14.1" customHeight="1"/>
    <row r="593" ht="14.1" customHeight="1"/>
    <row r="594" ht="14.1" customHeight="1"/>
    <row r="595" ht="14.1" customHeight="1"/>
    <row r="596" ht="14.1" customHeight="1"/>
    <row r="597" ht="14.1" customHeight="1"/>
    <row r="598" ht="14.1" customHeight="1"/>
    <row r="599" ht="14.1" customHeight="1"/>
    <row r="600" ht="14.1" customHeight="1"/>
    <row r="601" ht="14.1" customHeight="1"/>
    <row r="602" ht="14.1" customHeight="1"/>
    <row r="603" ht="14.1" customHeight="1"/>
    <row r="604" ht="14.1" customHeight="1"/>
    <row r="605" ht="14.1" customHeight="1"/>
    <row r="606" ht="14.1" customHeight="1"/>
    <row r="607" ht="14.1" customHeight="1"/>
    <row r="608" ht="14.1" customHeight="1"/>
    <row r="609" ht="14.1" customHeight="1"/>
    <row r="610" ht="14.1" customHeight="1"/>
    <row r="611" ht="14.1" customHeight="1"/>
    <row r="612" ht="14.1" customHeight="1"/>
    <row r="613" ht="14.1" customHeight="1"/>
    <row r="614" ht="14.1" customHeight="1"/>
    <row r="615" ht="14.1" customHeight="1"/>
    <row r="616" ht="14.1" customHeight="1"/>
    <row r="617" ht="14.1" customHeight="1"/>
    <row r="618" ht="14.1" customHeight="1"/>
    <row r="619" ht="14.1" customHeight="1"/>
    <row r="620" ht="14.1" customHeight="1"/>
    <row r="621" ht="14.1" customHeight="1"/>
    <row r="622" ht="14.1" customHeight="1"/>
    <row r="623" ht="14.1" customHeight="1"/>
    <row r="624" ht="14.1" customHeight="1"/>
    <row r="625" ht="14.1" customHeight="1"/>
    <row r="626" ht="14.1" customHeight="1"/>
    <row r="627" ht="14.1" customHeight="1"/>
    <row r="628" ht="14.1" customHeight="1"/>
    <row r="629" ht="14.1" customHeight="1"/>
    <row r="630" ht="14.1" customHeight="1"/>
    <row r="631" ht="14.1" customHeight="1"/>
    <row r="632" ht="14.1" customHeight="1"/>
    <row r="633" ht="14.1" customHeight="1"/>
    <row r="634" ht="14.1" customHeight="1"/>
    <row r="635" ht="14.1" customHeight="1"/>
    <row r="636" ht="14.1" customHeight="1"/>
    <row r="637" ht="14.1" customHeight="1"/>
    <row r="638" ht="14.1" customHeight="1"/>
    <row r="639" ht="14.1" customHeight="1"/>
    <row r="640" ht="14.1" customHeight="1"/>
    <row r="641" ht="14.1" customHeight="1"/>
    <row r="642" ht="14.1" customHeight="1"/>
    <row r="643" ht="14.1" customHeight="1"/>
    <row r="644" ht="14.1" customHeight="1"/>
    <row r="645" ht="14.1" customHeight="1"/>
    <row r="646" ht="14.1" customHeight="1"/>
    <row r="647" ht="14.1" customHeight="1"/>
    <row r="648" ht="14.1" customHeight="1"/>
    <row r="649" ht="14.1" customHeight="1"/>
    <row r="650" ht="14.1" customHeight="1"/>
    <row r="651" ht="14.1" customHeight="1"/>
    <row r="652" ht="14.1" customHeight="1"/>
    <row r="653" ht="14.1" customHeight="1"/>
    <row r="654" ht="14.1" customHeight="1"/>
    <row r="655" ht="14.1" customHeight="1"/>
    <row r="656" ht="14.1" customHeight="1"/>
    <row r="657" ht="14.1" customHeight="1"/>
    <row r="658" ht="14.1" customHeight="1"/>
    <row r="659" ht="14.1" customHeight="1"/>
    <row r="660" ht="14.1" customHeight="1"/>
    <row r="661" ht="14.1" customHeight="1"/>
    <row r="662" ht="14.1" customHeight="1"/>
    <row r="663" ht="14.1" customHeight="1"/>
    <row r="664" ht="14.1" customHeight="1"/>
    <row r="665" ht="14.1" customHeight="1"/>
    <row r="666" ht="14.1" customHeight="1"/>
    <row r="667" ht="14.1" customHeight="1"/>
    <row r="668" ht="14.1" customHeight="1"/>
    <row r="669" ht="14.1" customHeight="1"/>
    <row r="670" ht="14.1" customHeight="1"/>
    <row r="671" ht="14.1" customHeight="1"/>
    <row r="672" ht="14.1" customHeight="1"/>
    <row r="673" ht="14.1" customHeight="1"/>
    <row r="674" ht="14.1" customHeight="1"/>
    <row r="675" ht="14.1" customHeight="1"/>
    <row r="676" ht="14.1" customHeight="1"/>
    <row r="677" ht="14.1" customHeight="1"/>
    <row r="678" ht="14.1" customHeight="1"/>
    <row r="679" ht="14.1" customHeight="1"/>
    <row r="680" ht="14.1" customHeight="1"/>
    <row r="681" ht="14.1" customHeight="1"/>
    <row r="682" ht="14.1" customHeight="1"/>
    <row r="683" ht="14.1" customHeight="1"/>
    <row r="684" ht="14.1" customHeight="1"/>
    <row r="685" ht="14.1" customHeight="1"/>
    <row r="686" ht="14.1" customHeight="1"/>
    <row r="687" ht="14.1" customHeight="1"/>
    <row r="688" ht="14.1" customHeight="1"/>
    <row r="689" ht="14.1" customHeight="1"/>
    <row r="690" ht="14.1" customHeight="1"/>
    <row r="691" ht="14.1" customHeight="1"/>
    <row r="692" ht="14.1" customHeight="1"/>
    <row r="693" ht="14.1" customHeight="1"/>
    <row r="694" ht="14.1" customHeight="1"/>
    <row r="695" ht="14.1" customHeight="1"/>
    <row r="696" ht="14.1" customHeight="1"/>
    <row r="697" ht="14.1" customHeight="1"/>
    <row r="698" ht="14.1" customHeight="1"/>
    <row r="699" ht="14.1" customHeight="1"/>
    <row r="700" ht="14.1" customHeight="1"/>
    <row r="701" ht="14.1" customHeight="1"/>
    <row r="702" ht="14.1" customHeight="1"/>
    <row r="703" ht="14.1" customHeight="1"/>
    <row r="704" ht="14.1" customHeight="1"/>
    <row r="705" ht="14.1" customHeight="1"/>
    <row r="706" ht="14.1" customHeight="1"/>
    <row r="707" ht="14.1" customHeight="1"/>
    <row r="708" ht="14.1" customHeight="1"/>
    <row r="709" ht="14.1" customHeight="1"/>
    <row r="710" ht="14.1" customHeight="1"/>
    <row r="711" ht="14.1" customHeight="1"/>
    <row r="712" ht="14.1" customHeight="1"/>
    <row r="713" ht="14.1" customHeight="1"/>
    <row r="714" ht="14.1" customHeight="1"/>
    <row r="715" ht="14.1" customHeight="1"/>
    <row r="716" ht="14.1" customHeight="1"/>
    <row r="717" ht="14.1" customHeight="1"/>
    <row r="718" ht="14.1" customHeight="1"/>
    <row r="719" ht="14.1" customHeight="1"/>
    <row r="720" ht="14.1" customHeight="1"/>
    <row r="721" ht="14.1" customHeight="1"/>
    <row r="722" ht="14.1" customHeight="1"/>
    <row r="723" ht="14.1" customHeight="1"/>
    <row r="724" ht="14.1" customHeight="1"/>
    <row r="725" ht="14.1" customHeight="1"/>
    <row r="726" ht="14.1" customHeight="1"/>
    <row r="727" ht="14.1" customHeight="1"/>
    <row r="728" ht="14.1" customHeight="1"/>
    <row r="729" ht="14.1" customHeight="1"/>
    <row r="730" ht="14.1" customHeight="1"/>
    <row r="731" ht="14.1" customHeight="1"/>
    <row r="732" ht="14.1" customHeight="1"/>
    <row r="733" ht="14.1" customHeight="1"/>
    <row r="734" ht="14.1" customHeight="1"/>
    <row r="735" ht="14.1" customHeight="1"/>
    <row r="736" ht="14.1" customHeight="1"/>
    <row r="737" ht="14.1" customHeight="1"/>
    <row r="738" ht="14.1" customHeight="1"/>
    <row r="739" ht="14.1" customHeight="1"/>
    <row r="740" ht="14.1" customHeight="1"/>
    <row r="741" ht="14.1" customHeight="1"/>
    <row r="742" ht="14.1" customHeight="1"/>
    <row r="743" ht="14.1" customHeight="1"/>
    <row r="744" ht="14.1" customHeight="1"/>
    <row r="745" ht="14.1" customHeight="1"/>
    <row r="746" ht="14.1" customHeight="1"/>
    <row r="747" ht="14.1" customHeight="1"/>
    <row r="748" ht="14.1" customHeight="1"/>
    <row r="749" ht="14.1" customHeight="1"/>
    <row r="750" ht="14.1" customHeight="1"/>
    <row r="751" ht="14.1" customHeight="1"/>
    <row r="752" ht="14.1" customHeight="1"/>
    <row r="753" ht="14.1" customHeight="1"/>
    <row r="754" ht="14.1" customHeight="1"/>
    <row r="755" ht="14.1" customHeight="1"/>
    <row r="756" ht="14.1" customHeight="1"/>
    <row r="757" ht="14.1" customHeight="1"/>
    <row r="758" ht="14.1" customHeight="1"/>
    <row r="759" ht="14.1" customHeight="1"/>
    <row r="760" ht="14.1" customHeight="1"/>
    <row r="761" ht="14.1" customHeight="1"/>
    <row r="762" ht="14.1" customHeight="1"/>
    <row r="763" ht="14.1" customHeight="1"/>
    <row r="764"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row r="1019" ht="14.1" customHeight="1"/>
    <row r="1020" ht="14.1" customHeight="1"/>
    <row r="1021" ht="14.1" customHeight="1"/>
    <row r="1022" ht="14.1" customHeight="1"/>
    <row r="1023" ht="14.1" customHeight="1"/>
    <row r="1024" ht="14.1" customHeight="1"/>
    <row r="1025" ht="14.1" customHeight="1"/>
    <row r="1026" ht="14.1" customHeight="1"/>
    <row r="1027" ht="14.1" customHeight="1"/>
    <row r="1028" ht="14.1" customHeight="1"/>
    <row r="1029" ht="14.1" customHeight="1"/>
    <row r="1030" ht="14.1" customHeight="1"/>
    <row r="1031" ht="14.1" customHeight="1"/>
    <row r="1032" ht="14.1" customHeight="1"/>
    <row r="1033" ht="14.1" customHeight="1"/>
    <row r="1034" ht="14.1" customHeight="1"/>
    <row r="1035" ht="14.1" customHeight="1"/>
    <row r="1036" ht="14.1" customHeight="1"/>
    <row r="1037" ht="14.1" customHeight="1"/>
    <row r="1038" ht="14.1" customHeight="1"/>
    <row r="1039" ht="14.1" customHeight="1"/>
    <row r="1040" ht="14.1" customHeight="1"/>
    <row r="1041" ht="14.1" customHeight="1"/>
    <row r="1042" ht="14.1" customHeight="1"/>
    <row r="1043" ht="14.1" customHeight="1"/>
    <row r="1044" ht="14.1" customHeight="1"/>
    <row r="1045" ht="14.1" customHeight="1"/>
    <row r="1046" ht="14.1" customHeight="1"/>
    <row r="1047" ht="14.1" customHeight="1"/>
    <row r="1048" ht="14.1" customHeight="1"/>
    <row r="1049" ht="14.1" customHeight="1"/>
    <row r="1050" ht="14.1" customHeight="1"/>
    <row r="1051" ht="14.1" customHeight="1"/>
    <row r="1052" ht="14.1" customHeight="1"/>
    <row r="1053" ht="14.1" customHeight="1"/>
    <row r="1054" ht="14.1" customHeight="1"/>
    <row r="1055" ht="14.1" customHeight="1"/>
    <row r="1056" ht="14.1" customHeight="1"/>
    <row r="1057" ht="14.1" customHeight="1"/>
    <row r="1058" ht="14.1" customHeight="1"/>
    <row r="1059" ht="14.1" customHeight="1"/>
    <row r="1060" ht="14.1" customHeight="1"/>
    <row r="1061" ht="14.1" customHeight="1"/>
    <row r="1062" ht="14.1" customHeight="1"/>
    <row r="1063" ht="14.1" customHeight="1"/>
    <row r="1064" ht="14.1" customHeight="1"/>
    <row r="1065" ht="14.1" customHeight="1"/>
    <row r="1066" ht="14.1" customHeight="1"/>
    <row r="1067" ht="14.1" customHeight="1"/>
    <row r="1068" ht="14.1" customHeight="1"/>
    <row r="1069" ht="14.1" customHeight="1"/>
    <row r="1070" ht="14.1" customHeight="1"/>
    <row r="1071" ht="14.1" customHeight="1"/>
    <row r="1072" ht="14.1" customHeight="1"/>
    <row r="1073" ht="14.1" customHeight="1"/>
    <row r="1074" ht="14.1" customHeight="1"/>
    <row r="1075" ht="14.1" customHeight="1"/>
    <row r="1076" ht="14.1" customHeight="1"/>
    <row r="1077" ht="14.1" customHeight="1"/>
    <row r="1078" ht="14.1" customHeight="1"/>
    <row r="1079" ht="14.1" customHeight="1"/>
    <row r="1080" ht="14.1" customHeight="1"/>
    <row r="1081" ht="14.1" customHeight="1"/>
    <row r="1082" ht="14.1" customHeight="1"/>
    <row r="1083" ht="14.1" customHeight="1"/>
    <row r="1084" ht="14.1" customHeight="1"/>
    <row r="1085" ht="14.1" customHeight="1"/>
    <row r="1086" ht="14.1" customHeight="1"/>
    <row r="1087" ht="14.1" customHeight="1"/>
    <row r="1088" ht="14.1" customHeight="1"/>
    <row r="1089" ht="14.1" customHeight="1"/>
    <row r="1090" ht="14.1" customHeight="1"/>
    <row r="1091" ht="14.1" customHeight="1"/>
    <row r="1092" ht="14.1" customHeight="1"/>
    <row r="1093" ht="14.1" customHeight="1"/>
    <row r="1094" ht="14.1" customHeight="1"/>
    <row r="1095" ht="14.1" customHeight="1"/>
    <row r="1096" ht="14.1" customHeight="1"/>
    <row r="1097" ht="14.1" customHeight="1"/>
    <row r="1098" ht="14.1" customHeight="1"/>
    <row r="1099" ht="14.1" customHeight="1"/>
    <row r="1100" ht="14.1" customHeight="1"/>
    <row r="1101" ht="14.1" customHeight="1"/>
    <row r="1102" ht="14.1" customHeight="1"/>
    <row r="1103" ht="14.1" customHeight="1"/>
    <row r="1104" ht="14.1" customHeight="1"/>
    <row r="1105" ht="14.1" customHeight="1"/>
    <row r="1106" ht="14.1" customHeight="1"/>
    <row r="1107" ht="14.1" customHeight="1"/>
    <row r="1108" ht="14.1" customHeight="1"/>
    <row r="1109" ht="14.1" customHeight="1"/>
    <row r="1110" ht="14.1" customHeight="1"/>
    <row r="1111" ht="14.1" customHeight="1"/>
    <row r="1112" ht="14.1" customHeight="1"/>
    <row r="1113" ht="14.1" customHeight="1"/>
    <row r="1114" ht="14.1" customHeight="1"/>
    <row r="1115" ht="14.1" customHeight="1"/>
    <row r="1116" ht="14.1" customHeight="1"/>
    <row r="1117" ht="14.1" customHeight="1"/>
    <row r="1118" ht="14.1" customHeight="1"/>
    <row r="1119" ht="14.1" customHeight="1"/>
    <row r="1120" ht="14.1" customHeight="1"/>
    <row r="1121" ht="14.1" customHeight="1"/>
    <row r="1122" ht="14.1" customHeight="1"/>
    <row r="1123" ht="14.1" customHeight="1"/>
    <row r="1124" ht="14.1" customHeight="1"/>
    <row r="1125" ht="14.1" customHeight="1"/>
    <row r="1126" ht="14.1" customHeight="1"/>
    <row r="1127" ht="14.1" customHeight="1"/>
    <row r="1128" ht="14.1" customHeight="1"/>
    <row r="1129" ht="14.1" customHeight="1"/>
    <row r="1130" ht="14.1" customHeight="1"/>
    <row r="1131" ht="14.1" customHeight="1"/>
    <row r="1132" ht="14.1" customHeight="1"/>
    <row r="1133" ht="14.1" customHeight="1"/>
    <row r="1134" ht="14.1" customHeight="1"/>
    <row r="1135" ht="14.1" customHeight="1"/>
    <row r="1136" ht="14.1" customHeight="1"/>
    <row r="1137" ht="14.1" customHeight="1"/>
    <row r="1138" ht="14.1" customHeight="1"/>
    <row r="1139" ht="14.1" customHeight="1"/>
    <row r="1140" ht="14.1" customHeight="1"/>
    <row r="1141" ht="14.1" customHeight="1"/>
    <row r="1142" ht="14.1" customHeight="1"/>
    <row r="1143" ht="14.1" customHeight="1"/>
    <row r="1144" ht="14.1" customHeight="1"/>
    <row r="1145" ht="14.1" customHeight="1"/>
    <row r="1146" ht="14.1" customHeight="1"/>
    <row r="1147" ht="14.1" customHeight="1"/>
    <row r="1148" ht="14.1" customHeight="1"/>
    <row r="1149" ht="14.1" customHeight="1"/>
    <row r="1150" ht="14.1" customHeight="1"/>
    <row r="1151" ht="14.1" customHeight="1"/>
    <row r="1152" ht="14.1" customHeight="1"/>
    <row r="1153" ht="14.1" customHeight="1"/>
    <row r="1154" ht="14.1" customHeight="1"/>
    <row r="1155" ht="14.1" customHeight="1"/>
    <row r="1156" ht="14.1" customHeight="1"/>
    <row r="1157" ht="14.1" customHeight="1"/>
    <row r="1158" ht="14.1" customHeight="1"/>
    <row r="1159" ht="14.1" customHeight="1"/>
    <row r="1160" ht="14.1" customHeight="1"/>
    <row r="1161" ht="14.1" customHeight="1"/>
    <row r="1162" ht="14.1" customHeight="1"/>
    <row r="1163" ht="14.1" customHeight="1"/>
    <row r="1164" ht="14.1" customHeight="1"/>
    <row r="1165" ht="14.1" customHeight="1"/>
    <row r="1166" ht="14.1" customHeight="1"/>
    <row r="1167" ht="14.1" customHeight="1"/>
    <row r="1168" ht="14.1" customHeight="1"/>
    <row r="1169" ht="14.1" customHeight="1"/>
    <row r="1170" ht="14.1" customHeight="1"/>
    <row r="1171" ht="14.1" customHeight="1"/>
    <row r="1172" ht="14.1" customHeight="1"/>
    <row r="1173" ht="14.1" customHeight="1"/>
    <row r="1174" ht="14.1" customHeight="1"/>
    <row r="1175" ht="14.1" customHeight="1"/>
    <row r="1176" ht="14.1" customHeight="1"/>
    <row r="1177" ht="14.1" customHeight="1"/>
    <row r="1178" ht="14.1" customHeight="1"/>
    <row r="1179" ht="14.1" customHeight="1"/>
    <row r="1180" ht="14.1" customHeight="1"/>
    <row r="1181" ht="14.1" customHeight="1"/>
    <row r="1182" ht="14.1" customHeight="1"/>
    <row r="1183" ht="14.1" customHeight="1"/>
    <row r="1184" ht="14.1" customHeight="1"/>
    <row r="1185" ht="14.1" customHeight="1"/>
    <row r="1186" ht="14.1" customHeight="1"/>
    <row r="1187" ht="14.1" customHeight="1"/>
    <row r="1188" ht="14.1" customHeight="1"/>
    <row r="1189" ht="14.1" customHeight="1"/>
    <row r="1190" ht="14.1" customHeight="1"/>
    <row r="1191" ht="14.1" customHeight="1"/>
    <row r="1192" ht="14.1" customHeight="1"/>
    <row r="1193" ht="14.1" customHeight="1"/>
    <row r="1194" ht="14.1" customHeight="1"/>
    <row r="1195" ht="14.1" customHeight="1"/>
    <row r="1196" ht="14.1" customHeight="1"/>
    <row r="1197" ht="14.1" customHeight="1"/>
    <row r="1198" ht="14.1" customHeight="1"/>
    <row r="1199" ht="14.1" customHeight="1"/>
    <row r="1200" ht="14.1" customHeight="1"/>
    <row r="1201" ht="14.1" customHeight="1"/>
    <row r="1202" ht="14.1" customHeight="1"/>
    <row r="1203" ht="14.1" customHeight="1"/>
    <row r="1204" ht="14.1" customHeight="1"/>
    <row r="1205" ht="14.1" customHeight="1"/>
    <row r="1206" ht="14.1" customHeight="1"/>
    <row r="1207" ht="14.1" customHeight="1"/>
    <row r="1208" ht="14.1" customHeight="1"/>
    <row r="1209" ht="14.1" customHeight="1"/>
    <row r="1210" ht="14.1" customHeight="1"/>
    <row r="1211" ht="14.1" customHeight="1"/>
    <row r="1212" ht="14.1" customHeight="1"/>
    <row r="1213" ht="14.1" customHeight="1"/>
    <row r="1214" ht="14.1" customHeight="1"/>
    <row r="1215" ht="14.1" customHeight="1"/>
    <row r="1216" ht="14.1" customHeight="1"/>
    <row r="1217" ht="14.1" customHeight="1"/>
    <row r="1218" ht="14.1" customHeight="1"/>
    <row r="1219" ht="14.1" customHeight="1"/>
    <row r="1220" ht="14.1" customHeight="1"/>
    <row r="1221" ht="14.1" customHeight="1"/>
    <row r="1222" ht="14.1" customHeight="1"/>
    <row r="1223" ht="14.1" customHeight="1"/>
    <row r="1224" ht="14.1" customHeight="1"/>
    <row r="1225" ht="14.1" customHeight="1"/>
    <row r="1226" ht="14.1" customHeight="1"/>
    <row r="1227" ht="14.1" customHeight="1"/>
    <row r="1228" ht="14.1" customHeight="1"/>
    <row r="1229" ht="14.1" customHeight="1"/>
    <row r="1230" ht="14.1" customHeight="1"/>
    <row r="1231" ht="14.1" customHeight="1"/>
    <row r="1232" ht="14.1" customHeight="1"/>
    <row r="1233" ht="14.1" customHeight="1"/>
    <row r="1234" ht="14.1" customHeight="1"/>
    <row r="1235" ht="14.1" customHeight="1"/>
    <row r="1236" ht="14.1" customHeight="1"/>
    <row r="1237" ht="14.1" customHeight="1"/>
    <row r="1238" ht="14.1" customHeight="1"/>
    <row r="1239" ht="14.1" customHeight="1"/>
    <row r="1240" ht="14.1" customHeight="1"/>
    <row r="1241" ht="14.1" customHeight="1"/>
    <row r="1242" ht="14.1" customHeight="1"/>
    <row r="1243" ht="14.1" customHeight="1"/>
    <row r="1244" ht="14.1" customHeight="1"/>
    <row r="1245" ht="14.1" customHeight="1"/>
    <row r="1246" ht="14.1" customHeight="1"/>
    <row r="1247" ht="14.1" customHeight="1"/>
    <row r="1248" ht="14.1" customHeight="1"/>
    <row r="1249" ht="14.1" customHeight="1"/>
    <row r="1250" ht="14.1" customHeight="1"/>
    <row r="1251" ht="14.1" customHeight="1"/>
    <row r="1252" ht="14.1" customHeight="1"/>
    <row r="1253" ht="14.1" customHeight="1"/>
    <row r="1254" ht="14.1" customHeight="1"/>
    <row r="1255" ht="14.1" customHeight="1"/>
    <row r="1256" ht="14.1" customHeight="1"/>
    <row r="1257" ht="14.1" customHeight="1"/>
    <row r="1258" ht="14.1" customHeight="1"/>
    <row r="1259" ht="14.1" customHeight="1"/>
    <row r="1260" ht="14.1" customHeight="1"/>
    <row r="1261" ht="14.1" customHeight="1"/>
    <row r="1262" ht="14.1" customHeight="1"/>
    <row r="1263" ht="14.1" customHeight="1"/>
    <row r="1264" ht="14.1" customHeight="1"/>
    <row r="1265" ht="14.1" customHeight="1"/>
    <row r="1266" ht="14.1" customHeight="1"/>
    <row r="1267" ht="14.1" customHeight="1"/>
    <row r="1268" ht="14.1" customHeight="1"/>
    <row r="1269" ht="14.1" customHeight="1"/>
    <row r="1270" ht="14.1" customHeight="1"/>
    <row r="1271" ht="14.1" customHeight="1"/>
    <row r="1272" ht="14.1" customHeight="1"/>
    <row r="1273" ht="14.1" customHeight="1"/>
    <row r="1274" ht="14.1" customHeight="1"/>
    <row r="1275" ht="14.1" customHeight="1"/>
    <row r="1276" ht="14.1" customHeight="1"/>
    <row r="1277" ht="14.1" customHeight="1"/>
    <row r="1278" ht="14.1" customHeight="1"/>
    <row r="1279" ht="14.1" customHeight="1"/>
    <row r="1280" ht="14.1" customHeight="1"/>
    <row r="1281" ht="14.1" customHeight="1"/>
    <row r="1282" ht="14.1" customHeight="1"/>
    <row r="1283" ht="14.1" customHeight="1"/>
    <row r="1284" ht="14.1" customHeight="1"/>
    <row r="1285" ht="14.1" customHeight="1"/>
    <row r="1286" ht="14.1" customHeight="1"/>
    <row r="1287" ht="14.1" customHeight="1"/>
    <row r="1288" ht="14.1" customHeight="1"/>
    <row r="1289" ht="14.1" customHeight="1"/>
    <row r="1290" ht="14.1" customHeight="1"/>
    <row r="1291" ht="14.1" customHeight="1"/>
    <row r="1292" ht="14.1" customHeight="1"/>
    <row r="1293" ht="14.1" customHeight="1"/>
    <row r="1294" ht="14.1" customHeight="1"/>
    <row r="1295" ht="14.1" customHeight="1"/>
    <row r="1296" ht="14.1" customHeight="1"/>
    <row r="1297" ht="14.1" customHeight="1"/>
    <row r="1298" ht="14.1" customHeight="1"/>
    <row r="1299" ht="14.1" customHeight="1"/>
    <row r="1300" ht="14.1" customHeight="1"/>
    <row r="1301" ht="14.1" customHeight="1"/>
    <row r="1302" ht="14.1" customHeight="1"/>
    <row r="1303" ht="14.1" customHeight="1"/>
    <row r="1304" ht="14.1" customHeight="1"/>
    <row r="1305" ht="14.1" customHeight="1"/>
    <row r="1306" ht="14.1" customHeight="1"/>
    <row r="1307" ht="14.1" customHeight="1"/>
    <row r="1308" ht="14.1" customHeight="1"/>
    <row r="1309" ht="14.1" customHeight="1"/>
    <row r="1310" ht="14.1" customHeight="1"/>
    <row r="1311" ht="14.1" customHeight="1"/>
    <row r="1312" ht="14.1" customHeight="1"/>
    <row r="1313" ht="14.1" customHeight="1"/>
    <row r="1314" ht="14.1" customHeight="1"/>
    <row r="1315" ht="14.1" customHeight="1"/>
    <row r="1316" ht="14.1" customHeight="1"/>
    <row r="1317" ht="14.1" customHeight="1"/>
    <row r="1318" ht="14.1" customHeight="1"/>
    <row r="1319" ht="14.1" customHeight="1"/>
    <row r="1320" ht="14.1" customHeight="1"/>
    <row r="1321" ht="14.1" customHeight="1"/>
    <row r="1322" ht="14.1" customHeight="1"/>
    <row r="1323" ht="14.1" customHeight="1"/>
    <row r="1324" ht="14.1" customHeight="1"/>
    <row r="1325" ht="14.1" customHeight="1"/>
    <row r="1326" ht="14.1" customHeight="1"/>
    <row r="1327" ht="14.1" customHeight="1"/>
    <row r="1328" ht="14.1" customHeight="1"/>
    <row r="1329" ht="14.1" customHeight="1"/>
    <row r="1330" ht="14.1" customHeight="1"/>
    <row r="1331" ht="14.1" customHeight="1"/>
    <row r="1332" ht="14.1" customHeight="1"/>
    <row r="1333" ht="14.1" customHeight="1"/>
    <row r="1334" ht="14.1" customHeight="1"/>
    <row r="1335" ht="14.1" customHeight="1"/>
    <row r="1336" ht="14.1" customHeight="1"/>
    <row r="1337" ht="14.1" customHeight="1"/>
    <row r="1338" ht="14.1" customHeight="1"/>
    <row r="1339" ht="14.1" customHeight="1"/>
    <row r="1340" ht="14.1" customHeight="1"/>
    <row r="1341" ht="14.1" customHeight="1"/>
    <row r="1342" ht="14.1" customHeight="1"/>
    <row r="1343" ht="14.1" customHeight="1"/>
    <row r="1344" ht="14.1" customHeight="1"/>
    <row r="1345" ht="14.1" customHeight="1"/>
    <row r="1346" ht="14.1" customHeight="1"/>
    <row r="1347" ht="14.1" customHeight="1"/>
    <row r="1348" ht="14.1" customHeight="1"/>
    <row r="1349" ht="14.1" customHeight="1"/>
    <row r="1350" ht="14.1" customHeight="1"/>
    <row r="1351" ht="14.1" customHeight="1"/>
    <row r="1352" ht="14.1" customHeight="1"/>
    <row r="1353" ht="14.1" customHeight="1"/>
    <row r="1354" ht="14.1" customHeight="1"/>
    <row r="1355" ht="14.1" customHeight="1"/>
    <row r="1356" ht="14.1" customHeight="1"/>
    <row r="1357" ht="14.1" customHeight="1"/>
    <row r="1358" ht="14.1" customHeight="1"/>
    <row r="1359" ht="14.1" customHeight="1"/>
    <row r="1360" ht="14.1" customHeight="1"/>
    <row r="1361" ht="14.1" customHeight="1"/>
    <row r="1362" ht="14.1" customHeight="1"/>
    <row r="1363" ht="14.1" customHeight="1"/>
    <row r="1364" ht="14.1" customHeight="1"/>
    <row r="1365" ht="14.1" customHeight="1"/>
    <row r="1366" ht="14.1" customHeight="1"/>
    <row r="1367" ht="14.1" customHeight="1"/>
    <row r="1368" ht="14.1" customHeight="1"/>
    <row r="1369" ht="14.1" customHeight="1"/>
    <row r="1370" ht="14.1" customHeight="1"/>
    <row r="1371" ht="14.1" customHeight="1"/>
    <row r="1372" ht="14.1" customHeight="1"/>
    <row r="1373" ht="14.1" customHeight="1"/>
    <row r="1374" ht="14.1" customHeight="1"/>
    <row r="1375" ht="14.1" customHeight="1"/>
    <row r="1376" ht="14.1" customHeight="1"/>
    <row r="1377" ht="14.1" customHeight="1"/>
    <row r="1378" ht="14.1" customHeight="1"/>
    <row r="1379" ht="14.1" customHeight="1"/>
    <row r="1380" ht="14.1" customHeight="1"/>
    <row r="1381" ht="14.1" customHeight="1"/>
    <row r="1382" ht="14.1" customHeight="1"/>
    <row r="1383" ht="14.1" customHeight="1"/>
    <row r="1384" ht="14.1" customHeight="1"/>
    <row r="1385" ht="14.1" customHeight="1"/>
    <row r="1386" ht="14.1" customHeight="1"/>
    <row r="1387" ht="14.1" customHeight="1"/>
    <row r="1388" ht="14.1" customHeight="1"/>
    <row r="1389" ht="14.1" customHeight="1"/>
    <row r="1390" ht="14.1" customHeight="1"/>
    <row r="1391" ht="14.1" customHeight="1"/>
    <row r="1392" ht="14.1" customHeight="1"/>
    <row r="1393" ht="14.1" customHeight="1"/>
    <row r="1394" ht="14.1" customHeight="1"/>
    <row r="1395" ht="14.1" customHeight="1"/>
    <row r="1396" ht="14.1" customHeight="1"/>
    <row r="1397" ht="14.1" customHeight="1"/>
    <row r="1398" ht="14.1" customHeight="1"/>
    <row r="1399" ht="14.1" customHeight="1"/>
    <row r="1400" ht="14.1" customHeight="1"/>
    <row r="1401" ht="14.1" customHeight="1"/>
    <row r="1402" ht="14.1" customHeight="1"/>
    <row r="1403" ht="14.1" customHeight="1"/>
    <row r="1404" ht="14.1" customHeight="1"/>
    <row r="1405" ht="14.1" customHeight="1"/>
    <row r="1406" ht="14.1" customHeight="1"/>
    <row r="1407" ht="14.1" customHeight="1"/>
    <row r="1408" ht="14.1" customHeight="1"/>
    <row r="1409" ht="14.1" customHeight="1"/>
    <row r="1410" ht="14.1" customHeight="1"/>
    <row r="1411" ht="14.1" customHeight="1"/>
    <row r="1412" ht="14.1" customHeight="1"/>
    <row r="1413" ht="14.1" customHeight="1"/>
    <row r="1414" ht="14.1" customHeight="1"/>
    <row r="1415" ht="14.1" customHeight="1"/>
    <row r="1416" ht="14.1" customHeight="1"/>
    <row r="1417" ht="14.1" customHeight="1"/>
    <row r="1418" ht="14.1" customHeight="1"/>
    <row r="1419" ht="14.1" customHeight="1"/>
    <row r="1420" ht="14.1" customHeight="1"/>
    <row r="1421" ht="14.1" customHeight="1"/>
    <row r="1422" ht="14.1" customHeight="1"/>
    <row r="1423" ht="14.1" customHeight="1"/>
    <row r="1424" ht="14.1" customHeight="1"/>
    <row r="1425" ht="14.1" customHeight="1"/>
    <row r="1426" ht="14.1" customHeight="1"/>
    <row r="1427" ht="14.1" customHeight="1"/>
    <row r="1428" ht="14.1" customHeight="1"/>
    <row r="1429" ht="14.1" customHeight="1"/>
    <row r="1430" ht="14.1" customHeight="1"/>
    <row r="1431" ht="14.1" customHeight="1"/>
    <row r="1432" ht="14.1" customHeight="1"/>
    <row r="1433" ht="14.1" customHeight="1"/>
    <row r="1434" ht="14.1" customHeight="1"/>
    <row r="1435" ht="14.1" customHeight="1"/>
    <row r="1436" ht="14.1" customHeight="1"/>
    <row r="1437" ht="14.1" customHeight="1"/>
    <row r="1438" ht="14.1" customHeight="1"/>
    <row r="1439" ht="14.1" customHeight="1"/>
    <row r="1440" ht="14.1" customHeight="1"/>
    <row r="1441" ht="14.1" customHeight="1"/>
    <row r="1442" ht="14.1" customHeight="1"/>
    <row r="1443" ht="14.1" customHeight="1"/>
    <row r="1444" ht="14.1" customHeight="1"/>
    <row r="1445" ht="14.1" customHeight="1"/>
    <row r="1446" ht="14.1" customHeight="1"/>
    <row r="1447" ht="14.1" customHeight="1"/>
    <row r="1448" ht="14.1" customHeight="1"/>
    <row r="1449" ht="14.1" customHeight="1"/>
    <row r="1450" ht="14.1" customHeight="1"/>
    <row r="1451" ht="14.1" customHeight="1"/>
    <row r="1452" ht="14.1" customHeight="1"/>
    <row r="1453" ht="14.1" customHeight="1"/>
    <row r="1454" ht="14.1" customHeight="1"/>
    <row r="1455" ht="14.1" customHeight="1"/>
    <row r="1456" ht="14.1" customHeight="1"/>
    <row r="1457" ht="14.1" customHeight="1"/>
    <row r="1458" ht="14.1" customHeight="1"/>
    <row r="1459" ht="14.1" customHeight="1"/>
    <row r="1460" ht="14.1" customHeight="1"/>
    <row r="1461" ht="14.1" customHeight="1"/>
    <row r="1462" ht="14.1" customHeight="1"/>
    <row r="1463" ht="14.1" customHeight="1"/>
    <row r="1464" ht="14.1" customHeight="1"/>
    <row r="1465" ht="14.1" customHeight="1"/>
    <row r="1466" ht="14.1" customHeight="1"/>
    <row r="1467" ht="14.1" customHeight="1"/>
    <row r="1468" ht="14.1" customHeight="1"/>
    <row r="1469" ht="14.1" customHeight="1"/>
    <row r="1470" ht="14.1" customHeight="1"/>
    <row r="1471" ht="14.1" customHeight="1"/>
    <row r="1472" ht="14.1" customHeight="1"/>
    <row r="1473" ht="14.1" customHeight="1"/>
    <row r="1474" ht="14.1" customHeight="1"/>
    <row r="1475" ht="14.1" customHeight="1"/>
    <row r="1476" ht="14.1" customHeight="1"/>
    <row r="1477" ht="14.1" customHeight="1"/>
    <row r="1478" ht="14.1" customHeight="1"/>
    <row r="1479" ht="14.1" customHeight="1"/>
    <row r="1480" ht="14.1" customHeight="1"/>
    <row r="1481" ht="14.1" customHeight="1"/>
    <row r="1482" ht="14.1" customHeight="1"/>
    <row r="1483" ht="14.1" customHeight="1"/>
    <row r="1484" ht="14.1" customHeight="1"/>
    <row r="1485" ht="14.1" customHeight="1"/>
    <row r="1486" ht="14.1" customHeight="1"/>
    <row r="1487" ht="14.1" customHeight="1"/>
    <row r="1488" ht="14.1" customHeight="1"/>
    <row r="1489" ht="14.1" customHeight="1"/>
    <row r="1490" ht="14.1" customHeight="1"/>
    <row r="1491" ht="14.1" customHeight="1"/>
    <row r="1492" ht="14.1" customHeight="1"/>
    <row r="1493" ht="14.1" customHeight="1"/>
    <row r="1494" ht="14.1" customHeight="1"/>
    <row r="1495" ht="14.1" customHeight="1"/>
    <row r="1496" ht="14.1" customHeight="1"/>
    <row r="1497" ht="14.1" customHeight="1"/>
    <row r="1498" ht="14.1" customHeight="1"/>
    <row r="1499" ht="14.1" customHeight="1"/>
    <row r="1500" ht="14.1" customHeight="1"/>
    <row r="1501" ht="14.1" customHeight="1"/>
    <row r="1502" ht="14.1" customHeight="1"/>
    <row r="1503" ht="14.1" customHeight="1"/>
    <row r="1504" ht="14.1" customHeight="1"/>
    <row r="1505" ht="14.1" customHeight="1"/>
    <row r="1506" ht="14.1" customHeight="1"/>
    <row r="1507" ht="14.1" customHeight="1"/>
    <row r="1508" ht="14.1" customHeight="1"/>
    <row r="1509" ht="14.1" customHeight="1"/>
    <row r="1510" ht="14.1" customHeight="1"/>
    <row r="1511" ht="14.1" customHeight="1"/>
    <row r="1512" ht="14.1" customHeight="1"/>
    <row r="1513" ht="14.1" customHeight="1"/>
    <row r="1514" ht="14.1" customHeight="1"/>
    <row r="1515" ht="14.1" customHeight="1"/>
    <row r="1516" ht="14.1" customHeight="1"/>
    <row r="1517" ht="14.1" customHeight="1"/>
    <row r="1518" ht="14.1" customHeight="1"/>
    <row r="1519" ht="14.1" customHeight="1"/>
    <row r="1520" ht="14.1" customHeight="1"/>
    <row r="1521" ht="14.1" customHeight="1"/>
    <row r="1522" ht="14.1" customHeight="1"/>
    <row r="1523" ht="14.1" customHeight="1"/>
    <row r="1524" ht="14.1" customHeight="1"/>
    <row r="1525" ht="14.1" customHeight="1"/>
    <row r="1526" ht="14.1" customHeight="1"/>
    <row r="1527" ht="14.1" customHeight="1"/>
    <row r="1528" ht="14.1" customHeight="1"/>
    <row r="1529" ht="14.1" customHeight="1"/>
    <row r="1530" ht="14.1" customHeight="1"/>
    <row r="1531" ht="14.1" customHeight="1"/>
    <row r="1532" ht="14.1" customHeight="1"/>
    <row r="1533" ht="14.1" customHeight="1"/>
    <row r="1534" ht="14.1" customHeight="1"/>
    <row r="1535" ht="14.1" customHeight="1"/>
    <row r="1536" ht="14.1" customHeight="1"/>
    <row r="1537" ht="14.1" customHeight="1"/>
    <row r="1538" ht="14.1" customHeight="1"/>
    <row r="1539" ht="14.1" customHeight="1"/>
    <row r="1540" ht="14.1" customHeight="1"/>
    <row r="1541" ht="14.1" customHeight="1"/>
    <row r="1542" ht="14.1" customHeight="1"/>
    <row r="1543" ht="14.1" customHeight="1"/>
    <row r="1544" ht="14.1" customHeight="1"/>
    <row r="1545" ht="14.1" customHeight="1"/>
    <row r="1546" ht="14.1" customHeight="1"/>
    <row r="1547" ht="14.1" customHeight="1"/>
    <row r="1548" ht="14.1" customHeight="1"/>
    <row r="1549" ht="14.1" customHeight="1"/>
    <row r="1550" ht="14.1" customHeight="1"/>
    <row r="1551" ht="14.1" customHeight="1"/>
    <row r="1552" ht="14.1" customHeight="1"/>
    <row r="1553" ht="14.1" customHeight="1"/>
    <row r="1554" ht="14.1" customHeight="1"/>
    <row r="1555" ht="14.1" customHeight="1"/>
    <row r="1556" ht="14.1" customHeight="1"/>
    <row r="1557" ht="14.1" customHeight="1"/>
    <row r="1558" ht="14.1" customHeight="1"/>
    <row r="1559" ht="14.1" customHeight="1"/>
    <row r="1560" ht="14.1" customHeight="1"/>
    <row r="1561" ht="14.1" customHeight="1"/>
    <row r="1562" ht="14.1" customHeight="1"/>
    <row r="1563" ht="14.1" customHeight="1"/>
    <row r="1564" ht="14.1" customHeight="1"/>
    <row r="1565" ht="14.1" customHeight="1"/>
    <row r="1566" ht="14.1" customHeight="1"/>
    <row r="1567" ht="14.1" customHeight="1"/>
    <row r="1568" ht="14.1" customHeight="1"/>
    <row r="1569" ht="14.1" customHeight="1"/>
    <row r="1570" ht="14.1" customHeight="1"/>
    <row r="1571" ht="14.1" customHeight="1"/>
    <row r="1572" ht="14.1" customHeight="1"/>
    <row r="1573" ht="14.1" customHeight="1"/>
    <row r="1574" ht="14.1" customHeight="1"/>
    <row r="1575" ht="14.1" customHeight="1"/>
    <row r="1576" ht="14.1" customHeight="1"/>
    <row r="1577" ht="14.1" customHeight="1"/>
    <row r="1578" ht="14.1" customHeight="1"/>
    <row r="1579" ht="14.1" customHeight="1"/>
    <row r="1580" ht="14.1" customHeight="1"/>
    <row r="1581" ht="14.1" customHeight="1"/>
    <row r="1582" ht="14.1" customHeight="1"/>
    <row r="1583" ht="14.1" customHeight="1"/>
    <row r="1584" ht="14.1" customHeight="1"/>
    <row r="1585" ht="14.1" customHeight="1"/>
    <row r="1586" ht="14.1" customHeight="1"/>
    <row r="1587" ht="14.1" customHeight="1"/>
    <row r="1588" ht="14.1" customHeight="1"/>
    <row r="1589" ht="14.1" customHeight="1"/>
    <row r="1590" ht="14.1" customHeight="1"/>
    <row r="1591" ht="14.1" customHeight="1"/>
    <row r="1592" ht="14.1" customHeight="1"/>
    <row r="1593" ht="14.1" customHeight="1"/>
    <row r="1594" ht="14.1" customHeight="1"/>
    <row r="1595" ht="14.1" customHeight="1"/>
    <row r="1596" ht="14.1" customHeight="1"/>
    <row r="1597" ht="14.1" customHeight="1"/>
    <row r="1598" ht="14.1" customHeight="1"/>
    <row r="1599" ht="14.1" customHeight="1"/>
    <row r="1600" ht="14.1" customHeight="1"/>
    <row r="1601" ht="14.1" customHeight="1"/>
    <row r="1602" ht="14.1" customHeight="1"/>
    <row r="1603" ht="14.1" customHeight="1"/>
    <row r="1604" ht="14.1" customHeight="1"/>
    <row r="1605" ht="14.1" customHeight="1"/>
    <row r="1606" ht="14.1" customHeight="1"/>
    <row r="1607" ht="14.1" customHeight="1"/>
    <row r="1608" ht="14.1" customHeight="1"/>
    <row r="1609" ht="14.1" customHeight="1"/>
    <row r="1610" ht="14.1" customHeight="1"/>
    <row r="1611" ht="14.1" customHeight="1"/>
    <row r="1612" ht="14.1" customHeight="1"/>
    <row r="1613" ht="14.1" customHeight="1"/>
    <row r="1614" ht="14.1" customHeight="1"/>
    <row r="1615" ht="14.1" customHeight="1"/>
    <row r="1616" ht="14.1" customHeight="1"/>
    <row r="1617" ht="14.1" customHeight="1"/>
    <row r="1618" ht="14.1" customHeight="1"/>
    <row r="1619" ht="14.1" customHeight="1"/>
    <row r="1620" ht="14.1" customHeight="1"/>
    <row r="1621" ht="14.1" customHeight="1"/>
    <row r="1622" ht="14.1" customHeight="1"/>
    <row r="1623" ht="14.1" customHeight="1"/>
    <row r="1624" ht="14.1" customHeight="1"/>
    <row r="1625" ht="14.1" customHeight="1"/>
    <row r="1626" ht="14.1" customHeight="1"/>
    <row r="1627" ht="14.1" customHeight="1"/>
    <row r="1628" ht="14.1" customHeight="1"/>
    <row r="1629" ht="14.1" customHeight="1"/>
    <row r="1630" ht="14.1" customHeight="1"/>
    <row r="1631" ht="14.1" customHeight="1"/>
    <row r="1632" ht="14.1" customHeight="1"/>
    <row r="1633" ht="14.1" customHeight="1"/>
    <row r="1634" ht="14.1" customHeight="1"/>
    <row r="1635" ht="14.1" customHeight="1"/>
    <row r="1636" ht="14.1" customHeight="1"/>
    <row r="1637" ht="14.1" customHeight="1"/>
    <row r="1638" ht="14.1" customHeight="1"/>
    <row r="1639" ht="14.1" customHeight="1"/>
    <row r="1640" ht="14.1" customHeight="1"/>
    <row r="1641" ht="14.1" customHeight="1"/>
    <row r="1642" ht="14.1" customHeight="1"/>
    <row r="1643" ht="14.1" customHeight="1"/>
    <row r="1644" ht="14.1" customHeight="1"/>
    <row r="1645" ht="14.1" customHeight="1"/>
    <row r="1646" ht="14.1" customHeight="1"/>
    <row r="1647" ht="14.1" customHeight="1"/>
    <row r="1648" ht="14.1" customHeight="1"/>
    <row r="1649" ht="14.1" customHeight="1"/>
    <row r="1650" ht="14.1" customHeight="1"/>
    <row r="1651" ht="14.1" customHeight="1"/>
    <row r="1652" ht="14.1" customHeight="1"/>
    <row r="1653" ht="14.1" customHeight="1"/>
    <row r="1654" ht="14.1" customHeight="1"/>
    <row r="1655" ht="14.1" customHeight="1"/>
    <row r="1656" ht="14.1" customHeight="1"/>
    <row r="1657" ht="14.1" customHeight="1"/>
    <row r="1658" ht="14.1" customHeight="1"/>
    <row r="1659" ht="14.1" customHeight="1"/>
    <row r="1660" ht="14.1" customHeight="1"/>
    <row r="1661" ht="14.1" customHeight="1"/>
    <row r="1662" ht="14.1" customHeight="1"/>
    <row r="1663" ht="14.1" customHeight="1"/>
    <row r="1664" ht="14.1" customHeight="1"/>
    <row r="1665" ht="14.1" customHeight="1"/>
    <row r="1666" ht="14.1" customHeight="1"/>
    <row r="1667" ht="14.1" customHeight="1"/>
    <row r="1668" ht="14.1" customHeight="1"/>
    <row r="1669" ht="14.1" customHeight="1"/>
    <row r="1670" ht="14.1" customHeight="1"/>
    <row r="1671" ht="14.1" customHeight="1"/>
    <row r="1672" ht="14.1" customHeight="1"/>
    <row r="1673" ht="14.1" customHeight="1"/>
    <row r="1674" ht="14.1" customHeight="1"/>
    <row r="1675" ht="14.1" customHeight="1"/>
    <row r="1676" ht="14.1" customHeight="1"/>
    <row r="1677" ht="14.1" customHeight="1"/>
    <row r="1678" ht="14.1" customHeight="1"/>
    <row r="1679" ht="14.1" customHeight="1"/>
    <row r="1680" ht="14.1" customHeight="1"/>
    <row r="1681" ht="14.1" customHeight="1"/>
    <row r="1682" ht="14.1" customHeight="1"/>
    <row r="1683" ht="14.1" customHeight="1"/>
    <row r="1684" ht="14.1" customHeight="1"/>
    <row r="1685" ht="14.1" customHeight="1"/>
    <row r="1686" ht="14.1" customHeight="1"/>
    <row r="1687" ht="14.1" customHeight="1"/>
    <row r="1688" ht="14.1" customHeight="1"/>
    <row r="1689" ht="14.1" customHeight="1"/>
    <row r="1690" ht="14.1" customHeight="1"/>
    <row r="1691" ht="14.1" customHeight="1"/>
    <row r="1692" ht="14.1" customHeight="1"/>
    <row r="1693" ht="14.1" customHeight="1"/>
    <row r="1694" ht="14.1" customHeight="1"/>
    <row r="1695" ht="14.1" customHeight="1"/>
    <row r="1696" ht="14.1" customHeight="1"/>
    <row r="1697" ht="14.1" customHeight="1"/>
    <row r="1698" ht="14.1" customHeight="1"/>
    <row r="1699" ht="14.1" customHeight="1"/>
    <row r="1700" ht="14.1" customHeight="1"/>
    <row r="1701" ht="14.1" customHeight="1"/>
    <row r="1702" ht="14.1" customHeight="1"/>
    <row r="1703" ht="14.1" customHeight="1"/>
    <row r="1704" ht="14.1" customHeight="1"/>
    <row r="1705" ht="14.1" customHeight="1"/>
    <row r="1706" ht="14.1" customHeight="1"/>
    <row r="1707" ht="14.1" customHeight="1"/>
    <row r="1708" ht="14.1" customHeight="1"/>
    <row r="1709" ht="14.1" customHeight="1"/>
    <row r="1710" ht="14.1" customHeight="1"/>
    <row r="1711" ht="14.1" customHeight="1"/>
    <row r="1712" ht="14.1" customHeight="1"/>
    <row r="1713" ht="14.1" customHeight="1"/>
    <row r="1714" ht="14.1" customHeight="1"/>
    <row r="1715" ht="14.1" customHeight="1"/>
    <row r="1716" ht="14.1" customHeight="1"/>
    <row r="1717" ht="14.1" customHeight="1"/>
    <row r="1718" ht="14.1" customHeight="1"/>
    <row r="1719" ht="14.1" customHeight="1"/>
    <row r="1720" ht="14.1" customHeight="1"/>
    <row r="1721" ht="14.1" customHeight="1"/>
    <row r="1722" ht="14.1" customHeight="1"/>
    <row r="1723" ht="14.1" customHeight="1"/>
    <row r="1724" ht="14.1" customHeight="1"/>
    <row r="1725" ht="14.1" customHeight="1"/>
    <row r="1726" ht="14.1" customHeight="1"/>
    <row r="1727" ht="14.1" customHeight="1"/>
    <row r="1728" ht="14.1" customHeight="1"/>
    <row r="1729" ht="14.1" customHeight="1"/>
    <row r="1730" ht="14.1" customHeight="1"/>
    <row r="1731" ht="14.1" customHeight="1"/>
    <row r="1732" ht="14.1" customHeight="1"/>
    <row r="1733" ht="14.1" customHeight="1"/>
    <row r="1734" ht="14.1" customHeight="1"/>
    <row r="1735" ht="14.1" customHeight="1"/>
    <row r="1736" ht="14.1" customHeight="1"/>
    <row r="1737" ht="14.1" customHeight="1"/>
    <row r="1738" ht="14.1" customHeight="1"/>
    <row r="1739" ht="14.1" customHeight="1"/>
    <row r="1740" ht="14.1" customHeight="1"/>
    <row r="1741" ht="14.1" customHeight="1"/>
    <row r="1742" ht="14.1" customHeight="1"/>
    <row r="1743" ht="14.1" customHeight="1"/>
    <row r="1744" ht="14.1" customHeight="1"/>
    <row r="1745" ht="14.1" customHeight="1"/>
    <row r="1746" ht="14.1" customHeight="1"/>
    <row r="1747" ht="14.1" customHeight="1"/>
    <row r="1748" ht="14.1" customHeight="1"/>
    <row r="1749" ht="14.1" customHeight="1"/>
    <row r="1750" ht="14.1" customHeight="1"/>
    <row r="1751" ht="14.1" customHeight="1"/>
    <row r="1752" ht="14.1" customHeight="1"/>
    <row r="1753" ht="14.1" customHeight="1"/>
  </sheetData>
  <sheetProtection algorithmName="SHA-512" hashValue="9uFjBiVQ27lNfF124Ep6aW5glOdAqRhdhG4mC48cNlUkB+0EeGVWXlHUSekv6b3OZafYbeJTwGZt+vEBRNSAyA==" saltValue="bkpVH4LC/rM7bRASlPSgEQ==" spinCount="100000" sheet="1" objects="1" scenarios="1"/>
  <mergeCells count="11">
    <mergeCell ref="A58:I58"/>
    <mergeCell ref="A53:I53"/>
    <mergeCell ref="A54:I54"/>
    <mergeCell ref="A55:I55"/>
    <mergeCell ref="A56:I56"/>
    <mergeCell ref="A57:I57"/>
    <mergeCell ref="A52:I52"/>
    <mergeCell ref="A1:I1"/>
    <mergeCell ref="A2:I2"/>
    <mergeCell ref="A3:I3"/>
    <mergeCell ref="A4:I4"/>
  </mergeCells>
  <hyperlinks>
    <hyperlink ref="A61" location="'Table of Contents'!A1" display="Return to Table of Contents" xr:uid="{2DAFC4EC-778B-4CFD-8A30-30373598B618}"/>
  </hyperlinks>
  <pageMargins left="0.25" right="0.25" top="0.75" bottom="0.75" header="0.3" footer="0.3"/>
  <pageSetup scale="75" orientation="portrait" r:id="rId1"/>
  <ignoredErrors>
    <ignoredError sqref="I31:I32 I33:I46"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8FED-6F25-45B2-99FD-EF48D8FC8DF0}">
  <dimension ref="A1:T30"/>
  <sheetViews>
    <sheetView workbookViewId="0">
      <selection activeCell="A25" sqref="A25"/>
    </sheetView>
  </sheetViews>
  <sheetFormatPr defaultRowHeight="20.25"/>
  <cols>
    <col min="1" max="1" width="43" style="130" customWidth="1"/>
    <col min="2" max="4" width="8.85546875" style="130" hidden="1" customWidth="1"/>
    <col min="5" max="6" width="10" style="130" hidden="1" customWidth="1"/>
    <col min="7" max="7" width="8.85546875" style="130" hidden="1" customWidth="1"/>
    <col min="8" max="9" width="9.140625" style="130" hidden="1" customWidth="1"/>
    <col min="10" max="11" width="0" style="130" hidden="1" customWidth="1"/>
    <col min="12" max="12" width="0" style="132" hidden="1" customWidth="1"/>
    <col min="13" max="13" width="0" style="130" hidden="1" customWidth="1"/>
    <col min="14" max="258" width="9.140625" style="130"/>
    <col min="259" max="259" width="36.85546875" style="130" customWidth="1"/>
    <col min="260" max="267" width="0" style="130" hidden="1" customWidth="1"/>
    <col min="268" max="514" width="9.140625" style="130"/>
    <col min="515" max="515" width="36.85546875" style="130" customWidth="1"/>
    <col min="516" max="523" width="0" style="130" hidden="1" customWidth="1"/>
    <col min="524" max="770" width="9.140625" style="130"/>
    <col min="771" max="771" width="36.85546875" style="130" customWidth="1"/>
    <col min="772" max="779" width="0" style="130" hidden="1" customWidth="1"/>
    <col min="780" max="1026" width="9.140625" style="130"/>
    <col min="1027" max="1027" width="36.85546875" style="130" customWidth="1"/>
    <col min="1028" max="1035" width="0" style="130" hidden="1" customWidth="1"/>
    <col min="1036" max="1282" width="9.140625" style="130"/>
    <col min="1283" max="1283" width="36.85546875" style="130" customWidth="1"/>
    <col min="1284" max="1291" width="0" style="130" hidden="1" customWidth="1"/>
    <col min="1292" max="1538" width="9.140625" style="130"/>
    <col min="1539" max="1539" width="36.85546875" style="130" customWidth="1"/>
    <col min="1540" max="1547" width="0" style="130" hidden="1" customWidth="1"/>
    <col min="1548" max="1794" width="9.140625" style="130"/>
    <col min="1795" max="1795" width="36.85546875" style="130" customWidth="1"/>
    <col min="1796" max="1803" width="0" style="130" hidden="1" customWidth="1"/>
    <col min="1804" max="2050" width="9.140625" style="130"/>
    <col min="2051" max="2051" width="36.85546875" style="130" customWidth="1"/>
    <col min="2052" max="2059" width="0" style="130" hidden="1" customWidth="1"/>
    <col min="2060" max="2306" width="9.140625" style="130"/>
    <col min="2307" max="2307" width="36.85546875" style="130" customWidth="1"/>
    <col min="2308" max="2315" width="0" style="130" hidden="1" customWidth="1"/>
    <col min="2316" max="2562" width="9.140625" style="130"/>
    <col min="2563" max="2563" width="36.85546875" style="130" customWidth="1"/>
    <col min="2564" max="2571" width="0" style="130" hidden="1" customWidth="1"/>
    <col min="2572" max="2818" width="9.140625" style="130"/>
    <col min="2819" max="2819" width="36.85546875" style="130" customWidth="1"/>
    <col min="2820" max="2827" width="0" style="130" hidden="1" customWidth="1"/>
    <col min="2828" max="3074" width="9.140625" style="130"/>
    <col min="3075" max="3075" width="36.85546875" style="130" customWidth="1"/>
    <col min="3076" max="3083" width="0" style="130" hidden="1" customWidth="1"/>
    <col min="3084" max="3330" width="9.140625" style="130"/>
    <col min="3331" max="3331" width="36.85546875" style="130" customWidth="1"/>
    <col min="3332" max="3339" width="0" style="130" hidden="1" customWidth="1"/>
    <col min="3340" max="3586" width="9.140625" style="130"/>
    <col min="3587" max="3587" width="36.85546875" style="130" customWidth="1"/>
    <col min="3588" max="3595" width="0" style="130" hidden="1" customWidth="1"/>
    <col min="3596" max="3842" width="9.140625" style="130"/>
    <col min="3843" max="3843" width="36.85546875" style="130" customWidth="1"/>
    <col min="3844" max="3851" width="0" style="130" hidden="1" customWidth="1"/>
    <col min="3852" max="4098" width="9.140625" style="130"/>
    <col min="4099" max="4099" width="36.85546875" style="130" customWidth="1"/>
    <col min="4100" max="4107" width="0" style="130" hidden="1" customWidth="1"/>
    <col min="4108" max="4354" width="9.140625" style="130"/>
    <col min="4355" max="4355" width="36.85546875" style="130" customWidth="1"/>
    <col min="4356" max="4363" width="0" style="130" hidden="1" customWidth="1"/>
    <col min="4364" max="4610" width="9.140625" style="130"/>
    <col min="4611" max="4611" width="36.85546875" style="130" customWidth="1"/>
    <col min="4612" max="4619" width="0" style="130" hidden="1" customWidth="1"/>
    <col min="4620" max="4866" width="9.140625" style="130"/>
    <col min="4867" max="4867" width="36.85546875" style="130" customWidth="1"/>
    <col min="4868" max="4875" width="0" style="130" hidden="1" customWidth="1"/>
    <col min="4876" max="5122" width="9.140625" style="130"/>
    <col min="5123" max="5123" width="36.85546875" style="130" customWidth="1"/>
    <col min="5124" max="5131" width="0" style="130" hidden="1" customWidth="1"/>
    <col min="5132" max="5378" width="9.140625" style="130"/>
    <col min="5379" max="5379" width="36.85546875" style="130" customWidth="1"/>
    <col min="5380" max="5387" width="0" style="130" hidden="1" customWidth="1"/>
    <col min="5388" max="5634" width="9.140625" style="130"/>
    <col min="5635" max="5635" width="36.85546875" style="130" customWidth="1"/>
    <col min="5636" max="5643" width="0" style="130" hidden="1" customWidth="1"/>
    <col min="5644" max="5890" width="9.140625" style="130"/>
    <col min="5891" max="5891" width="36.85546875" style="130" customWidth="1"/>
    <col min="5892" max="5899" width="0" style="130" hidden="1" customWidth="1"/>
    <col min="5900" max="6146" width="9.140625" style="130"/>
    <col min="6147" max="6147" width="36.85546875" style="130" customWidth="1"/>
    <col min="6148" max="6155" width="0" style="130" hidden="1" customWidth="1"/>
    <col min="6156" max="6402" width="9.140625" style="130"/>
    <col min="6403" max="6403" width="36.85546875" style="130" customWidth="1"/>
    <col min="6404" max="6411" width="0" style="130" hidden="1" customWidth="1"/>
    <col min="6412" max="6658" width="9.140625" style="130"/>
    <col min="6659" max="6659" width="36.85546875" style="130" customWidth="1"/>
    <col min="6660" max="6667" width="0" style="130" hidden="1" customWidth="1"/>
    <col min="6668" max="6914" width="9.140625" style="130"/>
    <col min="6915" max="6915" width="36.85546875" style="130" customWidth="1"/>
    <col min="6916" max="6923" width="0" style="130" hidden="1" customWidth="1"/>
    <col min="6924" max="7170" width="9.140625" style="130"/>
    <col min="7171" max="7171" width="36.85546875" style="130" customWidth="1"/>
    <col min="7172" max="7179" width="0" style="130" hidden="1" customWidth="1"/>
    <col min="7180" max="7426" width="9.140625" style="130"/>
    <col min="7427" max="7427" width="36.85546875" style="130" customWidth="1"/>
    <col min="7428" max="7435" width="0" style="130" hidden="1" customWidth="1"/>
    <col min="7436" max="7682" width="9.140625" style="130"/>
    <col min="7683" max="7683" width="36.85546875" style="130" customWidth="1"/>
    <col min="7684" max="7691" width="0" style="130" hidden="1" customWidth="1"/>
    <col min="7692" max="7938" width="9.140625" style="130"/>
    <col min="7939" max="7939" width="36.85546875" style="130" customWidth="1"/>
    <col min="7940" max="7947" width="0" style="130" hidden="1" customWidth="1"/>
    <col min="7948" max="8194" width="9.140625" style="130"/>
    <col min="8195" max="8195" width="36.85546875" style="130" customWidth="1"/>
    <col min="8196" max="8203" width="0" style="130" hidden="1" customWidth="1"/>
    <col min="8204" max="8450" width="9.140625" style="130"/>
    <col min="8451" max="8451" width="36.85546875" style="130" customWidth="1"/>
    <col min="8452" max="8459" width="0" style="130" hidden="1" customWidth="1"/>
    <col min="8460" max="8706" width="9.140625" style="130"/>
    <col min="8707" max="8707" width="36.85546875" style="130" customWidth="1"/>
    <col min="8708" max="8715" width="0" style="130" hidden="1" customWidth="1"/>
    <col min="8716" max="8962" width="9.140625" style="130"/>
    <col min="8963" max="8963" width="36.85546875" style="130" customWidth="1"/>
    <col min="8964" max="8971" width="0" style="130" hidden="1" customWidth="1"/>
    <col min="8972" max="9218" width="9.140625" style="130"/>
    <col min="9219" max="9219" width="36.85546875" style="130" customWidth="1"/>
    <col min="9220" max="9227" width="0" style="130" hidden="1" customWidth="1"/>
    <col min="9228" max="9474" width="9.140625" style="130"/>
    <col min="9475" max="9475" width="36.85546875" style="130" customWidth="1"/>
    <col min="9476" max="9483" width="0" style="130" hidden="1" customWidth="1"/>
    <col min="9484" max="9730" width="9.140625" style="130"/>
    <col min="9731" max="9731" width="36.85546875" style="130" customWidth="1"/>
    <col min="9732" max="9739" width="0" style="130" hidden="1" customWidth="1"/>
    <col min="9740" max="9986" width="9.140625" style="130"/>
    <col min="9987" max="9987" width="36.85546875" style="130" customWidth="1"/>
    <col min="9988" max="9995" width="0" style="130" hidden="1" customWidth="1"/>
    <col min="9996" max="10242" width="9.140625" style="130"/>
    <col min="10243" max="10243" width="36.85546875" style="130" customWidth="1"/>
    <col min="10244" max="10251" width="0" style="130" hidden="1" customWidth="1"/>
    <col min="10252" max="10498" width="9.140625" style="130"/>
    <col min="10499" max="10499" width="36.85546875" style="130" customWidth="1"/>
    <col min="10500" max="10507" width="0" style="130" hidden="1" customWidth="1"/>
    <col min="10508" max="10754" width="9.140625" style="130"/>
    <col min="10755" max="10755" width="36.85546875" style="130" customWidth="1"/>
    <col min="10756" max="10763" width="0" style="130" hidden="1" customWidth="1"/>
    <col min="10764" max="11010" width="9.140625" style="130"/>
    <col min="11011" max="11011" width="36.85546875" style="130" customWidth="1"/>
    <col min="11012" max="11019" width="0" style="130" hidden="1" customWidth="1"/>
    <col min="11020" max="11266" width="9.140625" style="130"/>
    <col min="11267" max="11267" width="36.85546875" style="130" customWidth="1"/>
    <col min="11268" max="11275" width="0" style="130" hidden="1" customWidth="1"/>
    <col min="11276" max="11522" width="9.140625" style="130"/>
    <col min="11523" max="11523" width="36.85546875" style="130" customWidth="1"/>
    <col min="11524" max="11531" width="0" style="130" hidden="1" customWidth="1"/>
    <col min="11532" max="11778" width="9.140625" style="130"/>
    <col min="11779" max="11779" width="36.85546875" style="130" customWidth="1"/>
    <col min="11780" max="11787" width="0" style="130" hidden="1" customWidth="1"/>
    <col min="11788" max="12034" width="9.140625" style="130"/>
    <col min="12035" max="12035" width="36.85546875" style="130" customWidth="1"/>
    <col min="12036" max="12043" width="0" style="130" hidden="1" customWidth="1"/>
    <col min="12044" max="12290" width="9.140625" style="130"/>
    <col min="12291" max="12291" width="36.85546875" style="130" customWidth="1"/>
    <col min="12292" max="12299" width="0" style="130" hidden="1" customWidth="1"/>
    <col min="12300" max="12546" width="9.140625" style="130"/>
    <col min="12547" max="12547" width="36.85546875" style="130" customWidth="1"/>
    <col min="12548" max="12555" width="0" style="130" hidden="1" customWidth="1"/>
    <col min="12556" max="12802" width="9.140625" style="130"/>
    <col min="12803" max="12803" width="36.85546875" style="130" customWidth="1"/>
    <col min="12804" max="12811" width="0" style="130" hidden="1" customWidth="1"/>
    <col min="12812" max="13058" width="9.140625" style="130"/>
    <col min="13059" max="13059" width="36.85546875" style="130" customWidth="1"/>
    <col min="13060" max="13067" width="0" style="130" hidden="1" customWidth="1"/>
    <col min="13068" max="13314" width="9.140625" style="130"/>
    <col min="13315" max="13315" width="36.85546875" style="130" customWidth="1"/>
    <col min="13316" max="13323" width="0" style="130" hidden="1" customWidth="1"/>
    <col min="13324" max="13570" width="9.140625" style="130"/>
    <col min="13571" max="13571" width="36.85546875" style="130" customWidth="1"/>
    <col min="13572" max="13579" width="0" style="130" hidden="1" customWidth="1"/>
    <col min="13580" max="13826" width="9.140625" style="130"/>
    <col min="13827" max="13827" width="36.85546875" style="130" customWidth="1"/>
    <col min="13828" max="13835" width="0" style="130" hidden="1" customWidth="1"/>
    <col min="13836" max="14082" width="9.140625" style="130"/>
    <col min="14083" max="14083" width="36.85546875" style="130" customWidth="1"/>
    <col min="14084" max="14091" width="0" style="130" hidden="1" customWidth="1"/>
    <col min="14092" max="14338" width="9.140625" style="130"/>
    <col min="14339" max="14339" width="36.85546875" style="130" customWidth="1"/>
    <col min="14340" max="14347" width="0" style="130" hidden="1" customWidth="1"/>
    <col min="14348" max="14594" width="9.140625" style="130"/>
    <col min="14595" max="14595" width="36.85546875" style="130" customWidth="1"/>
    <col min="14596" max="14603" width="0" style="130" hidden="1" customWidth="1"/>
    <col min="14604" max="14850" width="9.140625" style="130"/>
    <col min="14851" max="14851" width="36.85546875" style="130" customWidth="1"/>
    <col min="14852" max="14859" width="0" style="130" hidden="1" customWidth="1"/>
    <col min="14860" max="15106" width="9.140625" style="130"/>
    <col min="15107" max="15107" width="36.85546875" style="130" customWidth="1"/>
    <col min="15108" max="15115" width="0" style="130" hidden="1" customWidth="1"/>
    <col min="15116" max="15362" width="9.140625" style="130"/>
    <col min="15363" max="15363" width="36.85546875" style="130" customWidth="1"/>
    <col min="15364" max="15371" width="0" style="130" hidden="1" customWidth="1"/>
    <col min="15372" max="15618" width="9.140625" style="130"/>
    <col min="15619" max="15619" width="36.85546875" style="130" customWidth="1"/>
    <col min="15620" max="15627" width="0" style="130" hidden="1" customWidth="1"/>
    <col min="15628" max="15874" width="9.140625" style="130"/>
    <col min="15875" max="15875" width="36.85546875" style="130" customWidth="1"/>
    <col min="15876" max="15883" width="0" style="130" hidden="1" customWidth="1"/>
    <col min="15884" max="16130" width="9.140625" style="130"/>
    <col min="16131" max="16131" width="36.85546875" style="130" customWidth="1"/>
    <col min="16132" max="16139" width="0" style="130" hidden="1" customWidth="1"/>
    <col min="16140" max="16384" width="9.140625" style="130"/>
  </cols>
  <sheetData>
    <row r="1" spans="1:20" ht="15.75">
      <c r="A1" s="1459" t="s">
        <v>851</v>
      </c>
      <c r="B1" s="1459"/>
      <c r="C1" s="1459"/>
      <c r="D1" s="1459"/>
      <c r="E1" s="1459"/>
      <c r="F1" s="1459"/>
      <c r="G1" s="1459"/>
      <c r="H1" s="1459"/>
      <c r="I1" s="1459"/>
      <c r="J1" s="1459"/>
      <c r="K1" s="1459"/>
      <c r="L1" s="1459"/>
      <c r="M1" s="1459"/>
      <c r="N1" s="1459"/>
      <c r="O1" s="1459"/>
      <c r="P1" s="1459"/>
      <c r="Q1" s="1459"/>
      <c r="R1" s="1459"/>
    </row>
    <row r="2" spans="1:20" ht="15.75">
      <c r="A2" s="1459" t="s">
        <v>852</v>
      </c>
      <c r="B2" s="1459"/>
      <c r="C2" s="1459"/>
      <c r="D2" s="1459"/>
      <c r="E2" s="1459"/>
      <c r="F2" s="1459"/>
      <c r="G2" s="1459"/>
      <c r="H2" s="1459"/>
      <c r="I2" s="1459"/>
      <c r="J2" s="1459"/>
      <c r="K2" s="1459"/>
      <c r="L2" s="1459"/>
      <c r="M2" s="1459"/>
      <c r="N2" s="1459"/>
      <c r="O2" s="1459"/>
      <c r="P2" s="1459"/>
      <c r="Q2" s="1459"/>
      <c r="R2" s="1459"/>
    </row>
    <row r="3" spans="1:20" ht="15.75" thickBot="1">
      <c r="A3" s="1460" t="s">
        <v>909</v>
      </c>
      <c r="B3" s="1460"/>
      <c r="C3" s="1460"/>
      <c r="D3" s="1460"/>
      <c r="E3" s="1460"/>
      <c r="F3" s="1460"/>
      <c r="G3" s="1460"/>
      <c r="H3" s="1460"/>
      <c r="I3" s="1460"/>
      <c r="J3" s="1460"/>
      <c r="K3" s="1460"/>
      <c r="L3" s="1460"/>
      <c r="M3" s="1460"/>
      <c r="N3" s="1460"/>
      <c r="O3" s="1460"/>
      <c r="P3" s="1460"/>
      <c r="Q3" s="1460"/>
      <c r="R3" s="1460"/>
    </row>
    <row r="4" spans="1:20" ht="15.75">
      <c r="A4" s="1157" t="s">
        <v>521</v>
      </c>
      <c r="B4" s="1158">
        <v>2007</v>
      </c>
      <c r="C4" s="1158">
        <v>2008</v>
      </c>
      <c r="D4" s="1158">
        <v>2009</v>
      </c>
      <c r="E4" s="1158">
        <v>2010</v>
      </c>
      <c r="F4" s="1158">
        <v>2011</v>
      </c>
      <c r="G4" s="1158">
        <v>2012</v>
      </c>
      <c r="H4" s="1158">
        <v>2013</v>
      </c>
      <c r="I4" s="1158">
        <v>2014</v>
      </c>
      <c r="J4" s="1158">
        <v>2015</v>
      </c>
      <c r="K4" s="1158">
        <v>2016</v>
      </c>
      <c r="L4" s="1159">
        <v>2017</v>
      </c>
      <c r="M4" s="1159">
        <v>2018</v>
      </c>
      <c r="N4" s="1159">
        <v>2019</v>
      </c>
      <c r="O4" s="1159">
        <v>2020</v>
      </c>
      <c r="P4" s="1159">
        <v>2021</v>
      </c>
      <c r="Q4" s="1159">
        <v>2022</v>
      </c>
      <c r="R4" s="1160">
        <v>2023</v>
      </c>
    </row>
    <row r="5" spans="1:20" ht="8.25" customHeight="1">
      <c r="A5" s="614"/>
      <c r="B5" s="647"/>
      <c r="C5" s="647"/>
      <c r="D5" s="647"/>
      <c r="E5" s="647"/>
      <c r="F5" s="647"/>
      <c r="G5" s="647"/>
      <c r="H5" s="1161"/>
      <c r="I5" s="1161"/>
      <c r="J5" s="1161"/>
      <c r="K5" s="1161"/>
      <c r="L5" s="1162"/>
      <c r="M5" s="1161"/>
      <c r="N5" s="1161"/>
      <c r="O5" s="1161"/>
      <c r="P5" s="1161"/>
      <c r="Q5" s="1161"/>
      <c r="R5" s="615"/>
    </row>
    <row r="6" spans="1:20" ht="12.75">
      <c r="A6" s="1597" t="s">
        <v>853</v>
      </c>
      <c r="B6" s="1598"/>
      <c r="C6" s="1598"/>
      <c r="D6" s="1598"/>
      <c r="E6" s="1598"/>
      <c r="F6" s="1598"/>
      <c r="G6" s="1598"/>
      <c r="H6" s="1598"/>
      <c r="I6" s="1598"/>
      <c r="J6" s="1598"/>
      <c r="K6" s="1598"/>
      <c r="L6" s="1598"/>
      <c r="M6" s="1598"/>
      <c r="N6" s="1598"/>
      <c r="O6" s="1161"/>
      <c r="P6" s="1161"/>
      <c r="Q6" s="1161"/>
      <c r="R6" s="615"/>
    </row>
    <row r="7" spans="1:20" ht="12.75">
      <c r="A7" s="642" t="s">
        <v>854</v>
      </c>
      <c r="B7" s="647"/>
      <c r="C7" s="647"/>
      <c r="D7" s="647"/>
      <c r="E7" s="647"/>
      <c r="F7" s="647"/>
      <c r="G7" s="647"/>
      <c r="H7" s="1163"/>
      <c r="I7" s="1163"/>
      <c r="J7" s="1164">
        <f t="shared" ref="J7:M7" si="0">SUM(J8:J10)</f>
        <v>12667</v>
      </c>
      <c r="K7" s="1164">
        <f t="shared" si="0"/>
        <v>12725</v>
      </c>
      <c r="L7" s="1164">
        <f t="shared" si="0"/>
        <v>12588</v>
      </c>
      <c r="M7" s="1164">
        <f t="shared" si="0"/>
        <v>12579</v>
      </c>
      <c r="N7" s="1164">
        <f t="shared" ref="N7:O7" si="1">SUM(N8:N10)</f>
        <v>12652</v>
      </c>
      <c r="O7" s="1164">
        <f t="shared" si="1"/>
        <v>12928</v>
      </c>
      <c r="P7" s="1164">
        <f>SUM(P8:P10)</f>
        <v>12963</v>
      </c>
      <c r="Q7" s="1164">
        <f>SUM(Q8:Q10)</f>
        <v>13103</v>
      </c>
      <c r="R7" s="616">
        <f>SUM(R8:R11)</f>
        <v>13452</v>
      </c>
    </row>
    <row r="8" spans="1:20" ht="12.75">
      <c r="A8" s="425" t="s">
        <v>855</v>
      </c>
      <c r="B8" s="1165">
        <v>7959</v>
      </c>
      <c r="C8" s="1165">
        <v>8582</v>
      </c>
      <c r="D8" s="1165">
        <v>8786</v>
      </c>
      <c r="E8" s="1165">
        <v>8645</v>
      </c>
      <c r="F8" s="1165">
        <v>9233.7190836350856</v>
      </c>
      <c r="G8" s="1165">
        <v>10632.347745367029</v>
      </c>
      <c r="H8" s="1166">
        <v>10847</v>
      </c>
      <c r="I8" s="1166">
        <v>11484</v>
      </c>
      <c r="J8" s="1166">
        <v>11855</v>
      </c>
      <c r="K8" s="1166">
        <v>11654</v>
      </c>
      <c r="L8" s="1166">
        <v>11453</v>
      </c>
      <c r="M8" s="1166">
        <v>11256</v>
      </c>
      <c r="N8" s="1166">
        <v>11395</v>
      </c>
      <c r="O8" s="1166">
        <v>11668</v>
      </c>
      <c r="P8" s="1166">
        <v>11621</v>
      </c>
      <c r="Q8" s="1166">
        <v>11677</v>
      </c>
      <c r="R8" s="617">
        <v>11927</v>
      </c>
      <c r="S8" s="618"/>
      <c r="T8" s="618"/>
    </row>
    <row r="9" spans="1:20" ht="12.75">
      <c r="A9" s="425" t="s">
        <v>993</v>
      </c>
      <c r="B9" s="1165"/>
      <c r="C9" s="1165"/>
      <c r="D9" s="1165"/>
      <c r="E9" s="1165"/>
      <c r="F9" s="1165"/>
      <c r="G9" s="1165"/>
      <c r="H9" s="1166"/>
      <c r="I9" s="1166"/>
      <c r="J9" s="1166"/>
      <c r="K9" s="1166"/>
      <c r="L9" s="1166"/>
      <c r="M9" s="1166"/>
      <c r="N9" s="1167"/>
      <c r="O9" s="1167"/>
      <c r="P9" s="1167"/>
      <c r="Q9" s="1167"/>
      <c r="R9" s="617"/>
      <c r="S9" s="618"/>
      <c r="T9" s="618"/>
    </row>
    <row r="10" spans="1:20" ht="15" customHeight="1">
      <c r="A10" s="425" t="s">
        <v>856</v>
      </c>
      <c r="B10" s="1165">
        <v>954</v>
      </c>
      <c r="C10" s="1165">
        <v>936</v>
      </c>
      <c r="D10" s="1165">
        <v>930</v>
      </c>
      <c r="E10" s="1165">
        <v>862</v>
      </c>
      <c r="F10" s="1165">
        <v>976.28091636491808</v>
      </c>
      <c r="G10" s="1165">
        <v>898.65225463297247</v>
      </c>
      <c r="H10" s="1166">
        <v>926</v>
      </c>
      <c r="I10" s="1166">
        <v>966</v>
      </c>
      <c r="J10" s="1166">
        <v>812</v>
      </c>
      <c r="K10" s="1166">
        <v>1071</v>
      </c>
      <c r="L10" s="1166">
        <v>1135</v>
      </c>
      <c r="M10" s="1166">
        <v>1323</v>
      </c>
      <c r="N10" s="1166">
        <v>1257</v>
      </c>
      <c r="O10" s="1166">
        <v>1260</v>
      </c>
      <c r="P10" s="1166">
        <v>1342</v>
      </c>
      <c r="Q10" s="1166">
        <v>1426</v>
      </c>
      <c r="R10" s="617">
        <v>1525</v>
      </c>
    </row>
    <row r="11" spans="1:20" ht="12.75">
      <c r="A11" s="425" t="s">
        <v>994</v>
      </c>
      <c r="B11" s="1165"/>
      <c r="C11" s="1165"/>
      <c r="D11" s="1165"/>
      <c r="E11" s="1165"/>
      <c r="F11" s="1165"/>
      <c r="G11" s="1165"/>
      <c r="H11" s="1166"/>
      <c r="I11" s="1166"/>
      <c r="J11" s="1166"/>
      <c r="K11" s="1166"/>
      <c r="L11" s="1166"/>
      <c r="M11" s="1166"/>
      <c r="N11" s="1167"/>
      <c r="O11" s="1167"/>
      <c r="P11" s="1167"/>
      <c r="Q11" s="1167"/>
      <c r="R11" s="617"/>
    </row>
    <row r="12" spans="1:20" ht="12.75">
      <c r="A12" s="425"/>
      <c r="B12" s="1165"/>
      <c r="C12" s="1165"/>
      <c r="D12" s="1165"/>
      <c r="E12" s="1165"/>
      <c r="F12" s="1165"/>
      <c r="G12" s="1165"/>
      <c r="H12" s="1166"/>
      <c r="I12" s="1166"/>
      <c r="J12" s="1166"/>
      <c r="K12" s="1166"/>
      <c r="L12" s="1166"/>
      <c r="M12" s="1166"/>
      <c r="N12" s="1166"/>
      <c r="O12" s="1166"/>
      <c r="P12" s="1166"/>
      <c r="Q12" s="1166"/>
      <c r="R12" s="615"/>
    </row>
    <row r="13" spans="1:20">
      <c r="A13" s="425"/>
      <c r="B13" s="650"/>
      <c r="C13" s="650"/>
      <c r="D13" s="650"/>
      <c r="E13" s="650"/>
      <c r="F13" s="650"/>
      <c r="G13" s="650"/>
      <c r="H13" s="1161"/>
      <c r="I13" s="1161"/>
      <c r="J13" s="1161"/>
      <c r="K13" s="1161"/>
      <c r="L13" s="1162"/>
      <c r="M13" s="1161"/>
      <c r="N13" s="1161"/>
      <c r="O13" s="1166"/>
      <c r="P13" s="1161"/>
      <c r="Q13" s="1168"/>
      <c r="R13" s="615"/>
    </row>
    <row r="14" spans="1:20" ht="12.75">
      <c r="A14" s="1597" t="s">
        <v>857</v>
      </c>
      <c r="B14" s="1598"/>
      <c r="C14" s="1598"/>
      <c r="D14" s="1598"/>
      <c r="E14" s="1598"/>
      <c r="F14" s="1598"/>
      <c r="G14" s="1598"/>
      <c r="H14" s="1598"/>
      <c r="I14" s="1598"/>
      <c r="J14" s="1598"/>
      <c r="K14" s="1598"/>
      <c r="L14" s="1598"/>
      <c r="M14" s="1598"/>
      <c r="N14" s="1598"/>
      <c r="O14" s="1166"/>
      <c r="P14" s="1161"/>
      <c r="Q14" s="1161"/>
      <c r="R14" s="615"/>
    </row>
    <row r="15" spans="1:20" ht="12.75">
      <c r="A15" s="75" t="s">
        <v>858</v>
      </c>
      <c r="B15" s="1165"/>
      <c r="C15" s="1165"/>
      <c r="D15" s="1165"/>
      <c r="E15" s="1165"/>
      <c r="F15" s="1165"/>
      <c r="G15" s="1165"/>
      <c r="H15" s="1161"/>
      <c r="I15" s="1161"/>
      <c r="J15" s="1164">
        <f t="shared" ref="J15:O15" si="2">SUM(J16:J17)</f>
        <v>8426</v>
      </c>
      <c r="K15" s="1164">
        <f t="shared" si="2"/>
        <v>8351</v>
      </c>
      <c r="L15" s="1164">
        <f t="shared" si="2"/>
        <v>8147</v>
      </c>
      <c r="M15" s="1164">
        <f t="shared" si="2"/>
        <v>8185</v>
      </c>
      <c r="N15" s="1164">
        <f t="shared" si="2"/>
        <v>8296</v>
      </c>
      <c r="O15" s="1164">
        <f t="shared" si="2"/>
        <v>8434</v>
      </c>
      <c r="P15" s="1164">
        <f>SUM(P16:P17)</f>
        <v>8073</v>
      </c>
      <c r="Q15" s="1164">
        <v>8509</v>
      </c>
      <c r="R15" s="616">
        <f>SUM(R16:R17)</f>
        <v>8568</v>
      </c>
    </row>
    <row r="16" spans="1:20" ht="12.75">
      <c r="A16" s="619" t="s">
        <v>859</v>
      </c>
      <c r="B16" s="1165">
        <v>5376</v>
      </c>
      <c r="C16" s="1165">
        <v>5955</v>
      </c>
      <c r="D16" s="1169">
        <v>6145</v>
      </c>
      <c r="E16" s="1169">
        <v>6128</v>
      </c>
      <c r="F16" s="1169">
        <v>6685</v>
      </c>
      <c r="G16" s="1165">
        <v>7831</v>
      </c>
      <c r="H16" s="1166">
        <v>7928</v>
      </c>
      <c r="I16" s="1166">
        <v>8466</v>
      </c>
      <c r="J16" s="1166">
        <v>8255</v>
      </c>
      <c r="K16" s="1166">
        <v>8160</v>
      </c>
      <c r="L16" s="1166">
        <v>7961</v>
      </c>
      <c r="M16" s="1166">
        <v>8007</v>
      </c>
      <c r="N16" s="1166">
        <v>8125</v>
      </c>
      <c r="O16" s="1166">
        <v>8230</v>
      </c>
      <c r="P16" s="1166">
        <v>7840</v>
      </c>
      <c r="Q16" s="1166">
        <v>8214</v>
      </c>
      <c r="R16" s="617">
        <v>8237</v>
      </c>
    </row>
    <row r="17" spans="1:18" ht="12.75">
      <c r="A17" s="619" t="s">
        <v>860</v>
      </c>
      <c r="B17" s="1165">
        <v>101</v>
      </c>
      <c r="C17" s="1165">
        <v>100</v>
      </c>
      <c r="D17" s="1169">
        <v>98</v>
      </c>
      <c r="E17" s="1169">
        <v>97</v>
      </c>
      <c r="F17" s="1169">
        <v>95</v>
      </c>
      <c r="G17" s="1165">
        <v>104</v>
      </c>
      <c r="H17" s="1170">
        <v>123</v>
      </c>
      <c r="I17" s="1166">
        <v>145</v>
      </c>
      <c r="J17" s="1166">
        <v>171</v>
      </c>
      <c r="K17" s="1166">
        <v>191</v>
      </c>
      <c r="L17" s="1166">
        <v>186</v>
      </c>
      <c r="M17" s="1166">
        <v>178</v>
      </c>
      <c r="N17" s="1166">
        <v>171</v>
      </c>
      <c r="O17" s="1166">
        <v>204</v>
      </c>
      <c r="P17" s="1166">
        <v>233</v>
      </c>
      <c r="Q17" s="1170">
        <v>295</v>
      </c>
      <c r="R17" s="617">
        <v>331</v>
      </c>
    </row>
    <row r="18" spans="1:18" ht="12.75">
      <c r="A18" s="620" t="s">
        <v>861</v>
      </c>
      <c r="B18" s="1165"/>
      <c r="C18" s="1165"/>
      <c r="D18" s="1171">
        <v>5.5100000000000003E-2</v>
      </c>
      <c r="E18" s="1171">
        <v>3.7499999999999999E-2</v>
      </c>
      <c r="F18" s="1171">
        <v>2.9600000000000001E-2</v>
      </c>
      <c r="G18" s="1171">
        <v>3.0700000000000002E-2</v>
      </c>
      <c r="H18" s="1171">
        <v>4.2299999999999997E-2</v>
      </c>
      <c r="I18" s="1171">
        <v>3.4000000000000002E-2</v>
      </c>
      <c r="J18" s="1171">
        <v>4.3200000000000002E-2</v>
      </c>
      <c r="K18" s="1171">
        <v>3.0200000000000001E-2</v>
      </c>
      <c r="L18" s="1172">
        <v>0.03</v>
      </c>
      <c r="M18" s="1172">
        <v>2.8000000000000001E-2</v>
      </c>
      <c r="N18" s="1172">
        <v>3.1E-2</v>
      </c>
      <c r="O18" s="1172">
        <v>2.9000000000000001E-2</v>
      </c>
      <c r="P18" s="1172">
        <v>4.1000000000000002E-2</v>
      </c>
      <c r="Q18" s="1172">
        <v>5.0999999999999997E-2</v>
      </c>
      <c r="R18" s="621">
        <v>4.7899999999999998E-2</v>
      </c>
    </row>
    <row r="19" spans="1:18" ht="12.75">
      <c r="A19" s="622"/>
      <c r="B19" s="1165"/>
      <c r="C19" s="1165"/>
      <c r="D19" s="1165"/>
      <c r="E19" s="1165"/>
      <c r="F19" s="1165"/>
      <c r="G19" s="1173"/>
      <c r="H19" s="1161"/>
      <c r="I19" s="1161"/>
      <c r="J19" s="1168"/>
      <c r="K19" s="1168"/>
      <c r="L19" s="1170"/>
      <c r="M19" s="1170"/>
      <c r="N19" s="1170"/>
      <c r="O19" s="1163"/>
      <c r="P19" s="1161"/>
      <c r="Q19" s="1161"/>
      <c r="R19" s="615"/>
    </row>
    <row r="20" spans="1:18" ht="12.75">
      <c r="A20" s="75" t="s">
        <v>862</v>
      </c>
      <c r="B20" s="1165">
        <v>404</v>
      </c>
      <c r="C20" s="1165">
        <v>398</v>
      </c>
      <c r="D20" s="1165">
        <v>388</v>
      </c>
      <c r="E20" s="1165">
        <v>378</v>
      </c>
      <c r="F20" s="1165">
        <v>378</v>
      </c>
      <c r="G20" s="1165">
        <v>386</v>
      </c>
      <c r="H20" s="1166">
        <v>409</v>
      </c>
      <c r="I20" s="1170">
        <v>429</v>
      </c>
      <c r="J20" s="1174">
        <v>456</v>
      </c>
      <c r="K20" s="1174">
        <v>505</v>
      </c>
      <c r="L20" s="1174">
        <v>549</v>
      </c>
      <c r="M20" s="1174">
        <v>579</v>
      </c>
      <c r="N20" s="1174">
        <v>627</v>
      </c>
      <c r="O20" s="1174">
        <v>622</v>
      </c>
      <c r="P20" s="1174">
        <v>662</v>
      </c>
      <c r="Q20" s="1174">
        <v>718</v>
      </c>
      <c r="R20" s="623">
        <v>756</v>
      </c>
    </row>
    <row r="21" spans="1:18" s="131" customFormat="1" ht="12.75">
      <c r="A21" s="624" t="s">
        <v>863</v>
      </c>
      <c r="B21" s="625"/>
      <c r="C21" s="626">
        <v>7.87</v>
      </c>
      <c r="D21" s="626">
        <v>3.24</v>
      </c>
      <c r="E21" s="627">
        <v>3.0800000000000001E-2</v>
      </c>
      <c r="F21" s="627">
        <v>2.8299999999999999E-2</v>
      </c>
      <c r="G21" s="627">
        <v>3.9800000000000002E-2</v>
      </c>
      <c r="H21" s="140">
        <v>1.9199999999999998E-2</v>
      </c>
      <c r="I21" s="140">
        <v>2.4E-2</v>
      </c>
      <c r="J21" s="140">
        <v>3.5099999999999999E-2</v>
      </c>
      <c r="K21" s="140">
        <v>2.1000000000000001E-2</v>
      </c>
      <c r="L21" s="140">
        <v>3.9800000000000002E-2</v>
      </c>
      <c r="M21" s="140">
        <v>4.9099999999999998E-2</v>
      </c>
      <c r="N21" s="140">
        <v>5.2600000000000001E-2</v>
      </c>
      <c r="O21" s="140">
        <v>4.5999999999999999E-2</v>
      </c>
      <c r="P21" s="140">
        <v>0.05</v>
      </c>
      <c r="Q21" s="628">
        <v>5.1999999999999998E-2</v>
      </c>
      <c r="R21" s="629">
        <v>6.0999999999999999E-2</v>
      </c>
    </row>
    <row r="22" spans="1:18">
      <c r="A22" s="614"/>
      <c r="B22" s="1173"/>
      <c r="C22" s="1173"/>
      <c r="D22" s="1173"/>
      <c r="E22" s="1173"/>
      <c r="F22" s="1173"/>
      <c r="G22" s="1173"/>
      <c r="H22" s="1161"/>
      <c r="I22" s="1161"/>
      <c r="J22" s="1161"/>
      <c r="K22" s="1161"/>
      <c r="L22" s="1162"/>
      <c r="M22" s="1161"/>
      <c r="N22" s="1161"/>
      <c r="O22" s="1161"/>
      <c r="P22" s="1161"/>
      <c r="Q22" s="1161"/>
      <c r="R22" s="615"/>
    </row>
    <row r="23" spans="1:18" ht="16.5" thickBot="1">
      <c r="A23" s="630" t="s">
        <v>864</v>
      </c>
      <c r="B23" s="631"/>
      <c r="C23" s="631"/>
      <c r="D23" s="631"/>
      <c r="E23" s="631"/>
      <c r="F23" s="631"/>
      <c r="G23" s="631"/>
      <c r="H23" s="631"/>
      <c r="I23" s="631"/>
      <c r="J23" s="631"/>
      <c r="K23" s="631"/>
      <c r="L23" s="631"/>
      <c r="M23" s="631"/>
      <c r="N23" s="631"/>
      <c r="O23" s="632"/>
      <c r="P23" s="632"/>
      <c r="Q23" s="632"/>
      <c r="R23" s="633"/>
    </row>
    <row r="24" spans="1:18" ht="21">
      <c r="A24" s="634"/>
    </row>
    <row r="25" spans="1:18">
      <c r="A25" s="1294" t="s">
        <v>1071</v>
      </c>
    </row>
    <row r="27" spans="1:18">
      <c r="B27" s="133"/>
    </row>
    <row r="28" spans="1:18">
      <c r="B28" s="133"/>
    </row>
    <row r="29" spans="1:18">
      <c r="B29" s="133"/>
    </row>
    <row r="30" spans="1:18">
      <c r="B30" s="133"/>
    </row>
  </sheetData>
  <sheetProtection algorithmName="SHA-512" hashValue="WkHLQ2nxsZzhpty6AvuTpGaLDmnwpn97x9dfSM9ve5u5uwQbELXxPb494SIe8SJl6BdhiUYbXHVv4nRPeebYqw==" saltValue="I7ljrug1BEZ/b7UrO6CSMg==" spinCount="100000" sheet="1" objects="1" scenarios="1"/>
  <mergeCells count="5">
    <mergeCell ref="A14:N14"/>
    <mergeCell ref="A6:N6"/>
    <mergeCell ref="A1:R1"/>
    <mergeCell ref="A2:R2"/>
    <mergeCell ref="A3:R3"/>
  </mergeCells>
  <hyperlinks>
    <hyperlink ref="A25" location="'Table of Contents'!A1" display="Return to Table of Contents" xr:uid="{B5574C05-A5E9-4A56-830F-4B19AB6C2EB2}"/>
  </hyperlinks>
  <pageMargins left="0.7" right="0.7" top="0.75" bottom="0.75" header="0.3" footer="0.3"/>
  <pageSetup orientation="portrait" r:id="rId1"/>
  <ignoredErrors>
    <ignoredError sqref="N15:R15"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F2C2-8518-4588-B89A-27FB1EA39028}">
  <dimension ref="A1:H57"/>
  <sheetViews>
    <sheetView topLeftCell="A49" workbookViewId="0">
      <selection activeCell="A57" sqref="A57"/>
    </sheetView>
  </sheetViews>
  <sheetFormatPr defaultColWidth="8.85546875" defaultRowHeight="12.75"/>
  <cols>
    <col min="1" max="1" width="44.140625" style="93" customWidth="1"/>
    <col min="2" max="2" width="19.140625" style="635" customWidth="1"/>
    <col min="3" max="3" width="11.42578125" style="93" customWidth="1"/>
    <col min="4" max="4" width="11.42578125" style="93" hidden="1" customWidth="1"/>
    <col min="5" max="9" width="11.42578125" style="93" customWidth="1"/>
    <col min="10" max="10" width="21.140625" style="93" customWidth="1"/>
    <col min="11" max="247" width="11.42578125" style="93" customWidth="1"/>
    <col min="248" max="256" width="8.85546875" style="93"/>
    <col min="257" max="257" width="44.140625" style="93" customWidth="1"/>
    <col min="258" max="258" width="19.140625" style="93" customWidth="1"/>
    <col min="259" max="259" width="11.42578125" style="93" customWidth="1"/>
    <col min="260" max="260" width="0" style="93" hidden="1" customWidth="1"/>
    <col min="261" max="265" width="11.42578125" style="93" customWidth="1"/>
    <col min="266" max="266" width="21.140625" style="93" customWidth="1"/>
    <col min="267" max="503" width="11.42578125" style="93" customWidth="1"/>
    <col min="504" max="512" width="8.85546875" style="93"/>
    <col min="513" max="513" width="44.140625" style="93" customWidth="1"/>
    <col min="514" max="514" width="19.140625" style="93" customWidth="1"/>
    <col min="515" max="515" width="11.42578125" style="93" customWidth="1"/>
    <col min="516" max="516" width="0" style="93" hidden="1" customWidth="1"/>
    <col min="517" max="521" width="11.42578125" style="93" customWidth="1"/>
    <col min="522" max="522" width="21.140625" style="93" customWidth="1"/>
    <col min="523" max="759" width="11.42578125" style="93" customWidth="1"/>
    <col min="760" max="768" width="8.85546875" style="93"/>
    <col min="769" max="769" width="44.140625" style="93" customWidth="1"/>
    <col min="770" max="770" width="19.140625" style="93" customWidth="1"/>
    <col min="771" max="771" width="11.42578125" style="93" customWidth="1"/>
    <col min="772" max="772" width="0" style="93" hidden="1" customWidth="1"/>
    <col min="773" max="777" width="11.42578125" style="93" customWidth="1"/>
    <col min="778" max="778" width="21.140625" style="93" customWidth="1"/>
    <col min="779" max="1015" width="11.42578125" style="93" customWidth="1"/>
    <col min="1016" max="1024" width="8.85546875" style="93"/>
    <col min="1025" max="1025" width="44.140625" style="93" customWidth="1"/>
    <col min="1026" max="1026" width="19.140625" style="93" customWidth="1"/>
    <col min="1027" max="1027" width="11.42578125" style="93" customWidth="1"/>
    <col min="1028" max="1028" width="0" style="93" hidden="1" customWidth="1"/>
    <col min="1029" max="1033" width="11.42578125" style="93" customWidth="1"/>
    <col min="1034" max="1034" width="21.140625" style="93" customWidth="1"/>
    <col min="1035" max="1271" width="11.42578125" style="93" customWidth="1"/>
    <col min="1272" max="1280" width="8.85546875" style="93"/>
    <col min="1281" max="1281" width="44.140625" style="93" customWidth="1"/>
    <col min="1282" max="1282" width="19.140625" style="93" customWidth="1"/>
    <col min="1283" max="1283" width="11.42578125" style="93" customWidth="1"/>
    <col min="1284" max="1284" width="0" style="93" hidden="1" customWidth="1"/>
    <col min="1285" max="1289" width="11.42578125" style="93" customWidth="1"/>
    <col min="1290" max="1290" width="21.140625" style="93" customWidth="1"/>
    <col min="1291" max="1527" width="11.42578125" style="93" customWidth="1"/>
    <col min="1528" max="1536" width="8.85546875" style="93"/>
    <col min="1537" max="1537" width="44.140625" style="93" customWidth="1"/>
    <col min="1538" max="1538" width="19.140625" style="93" customWidth="1"/>
    <col min="1539" max="1539" width="11.42578125" style="93" customWidth="1"/>
    <col min="1540" max="1540" width="0" style="93" hidden="1" customWidth="1"/>
    <col min="1541" max="1545" width="11.42578125" style="93" customWidth="1"/>
    <col min="1546" max="1546" width="21.140625" style="93" customWidth="1"/>
    <col min="1547" max="1783" width="11.42578125" style="93" customWidth="1"/>
    <col min="1784" max="1792" width="8.85546875" style="93"/>
    <col min="1793" max="1793" width="44.140625" style="93" customWidth="1"/>
    <col min="1794" max="1794" width="19.140625" style="93" customWidth="1"/>
    <col min="1795" max="1795" width="11.42578125" style="93" customWidth="1"/>
    <col min="1796" max="1796" width="0" style="93" hidden="1" customWidth="1"/>
    <col min="1797" max="1801" width="11.42578125" style="93" customWidth="1"/>
    <col min="1802" max="1802" width="21.140625" style="93" customWidth="1"/>
    <col min="1803" max="2039" width="11.42578125" style="93" customWidth="1"/>
    <col min="2040" max="2048" width="8.85546875" style="93"/>
    <col min="2049" max="2049" width="44.140625" style="93" customWidth="1"/>
    <col min="2050" max="2050" width="19.140625" style="93" customWidth="1"/>
    <col min="2051" max="2051" width="11.42578125" style="93" customWidth="1"/>
    <col min="2052" max="2052" width="0" style="93" hidden="1" customWidth="1"/>
    <col min="2053" max="2057" width="11.42578125" style="93" customWidth="1"/>
    <col min="2058" max="2058" width="21.140625" style="93" customWidth="1"/>
    <col min="2059" max="2295" width="11.42578125" style="93" customWidth="1"/>
    <col min="2296" max="2304" width="8.85546875" style="93"/>
    <col min="2305" max="2305" width="44.140625" style="93" customWidth="1"/>
    <col min="2306" max="2306" width="19.140625" style="93" customWidth="1"/>
    <col min="2307" max="2307" width="11.42578125" style="93" customWidth="1"/>
    <col min="2308" max="2308" width="0" style="93" hidden="1" customWidth="1"/>
    <col min="2309" max="2313" width="11.42578125" style="93" customWidth="1"/>
    <col min="2314" max="2314" width="21.140625" style="93" customWidth="1"/>
    <col min="2315" max="2551" width="11.42578125" style="93" customWidth="1"/>
    <col min="2552" max="2560" width="8.85546875" style="93"/>
    <col min="2561" max="2561" width="44.140625" style="93" customWidth="1"/>
    <col min="2562" max="2562" width="19.140625" style="93" customWidth="1"/>
    <col min="2563" max="2563" width="11.42578125" style="93" customWidth="1"/>
    <col min="2564" max="2564" width="0" style="93" hidden="1" customWidth="1"/>
    <col min="2565" max="2569" width="11.42578125" style="93" customWidth="1"/>
    <col min="2570" max="2570" width="21.140625" style="93" customWidth="1"/>
    <col min="2571" max="2807" width="11.42578125" style="93" customWidth="1"/>
    <col min="2808" max="2816" width="8.85546875" style="93"/>
    <col min="2817" max="2817" width="44.140625" style="93" customWidth="1"/>
    <col min="2818" max="2818" width="19.140625" style="93" customWidth="1"/>
    <col min="2819" max="2819" width="11.42578125" style="93" customWidth="1"/>
    <col min="2820" max="2820" width="0" style="93" hidden="1" customWidth="1"/>
    <col min="2821" max="2825" width="11.42578125" style="93" customWidth="1"/>
    <col min="2826" max="2826" width="21.140625" style="93" customWidth="1"/>
    <col min="2827" max="3063" width="11.42578125" style="93" customWidth="1"/>
    <col min="3064" max="3072" width="8.85546875" style="93"/>
    <col min="3073" max="3073" width="44.140625" style="93" customWidth="1"/>
    <col min="3074" max="3074" width="19.140625" style="93" customWidth="1"/>
    <col min="3075" max="3075" width="11.42578125" style="93" customWidth="1"/>
    <col min="3076" max="3076" width="0" style="93" hidden="1" customWidth="1"/>
    <col min="3077" max="3081" width="11.42578125" style="93" customWidth="1"/>
    <col min="3082" max="3082" width="21.140625" style="93" customWidth="1"/>
    <col min="3083" max="3319" width="11.42578125" style="93" customWidth="1"/>
    <col min="3320" max="3328" width="8.85546875" style="93"/>
    <col min="3329" max="3329" width="44.140625" style="93" customWidth="1"/>
    <col min="3330" max="3330" width="19.140625" style="93" customWidth="1"/>
    <col min="3331" max="3331" width="11.42578125" style="93" customWidth="1"/>
    <col min="3332" max="3332" width="0" style="93" hidden="1" customWidth="1"/>
    <col min="3333" max="3337" width="11.42578125" style="93" customWidth="1"/>
    <col min="3338" max="3338" width="21.140625" style="93" customWidth="1"/>
    <col min="3339" max="3575" width="11.42578125" style="93" customWidth="1"/>
    <col min="3576" max="3584" width="8.85546875" style="93"/>
    <col min="3585" max="3585" width="44.140625" style="93" customWidth="1"/>
    <col min="3586" max="3586" width="19.140625" style="93" customWidth="1"/>
    <col min="3587" max="3587" width="11.42578125" style="93" customWidth="1"/>
    <col min="3588" max="3588" width="0" style="93" hidden="1" customWidth="1"/>
    <col min="3589" max="3593" width="11.42578125" style="93" customWidth="1"/>
    <col min="3594" max="3594" width="21.140625" style="93" customWidth="1"/>
    <col min="3595" max="3831" width="11.42578125" style="93" customWidth="1"/>
    <col min="3832" max="3840" width="8.85546875" style="93"/>
    <col min="3841" max="3841" width="44.140625" style="93" customWidth="1"/>
    <col min="3842" max="3842" width="19.140625" style="93" customWidth="1"/>
    <col min="3843" max="3843" width="11.42578125" style="93" customWidth="1"/>
    <col min="3844" max="3844" width="0" style="93" hidden="1" customWidth="1"/>
    <col min="3845" max="3849" width="11.42578125" style="93" customWidth="1"/>
    <col min="3850" max="3850" width="21.140625" style="93" customWidth="1"/>
    <col min="3851" max="4087" width="11.42578125" style="93" customWidth="1"/>
    <col min="4088" max="4096" width="8.85546875" style="93"/>
    <col min="4097" max="4097" width="44.140625" style="93" customWidth="1"/>
    <col min="4098" max="4098" width="19.140625" style="93" customWidth="1"/>
    <col min="4099" max="4099" width="11.42578125" style="93" customWidth="1"/>
    <col min="4100" max="4100" width="0" style="93" hidden="1" customWidth="1"/>
    <col min="4101" max="4105" width="11.42578125" style="93" customWidth="1"/>
    <col min="4106" max="4106" width="21.140625" style="93" customWidth="1"/>
    <col min="4107" max="4343" width="11.42578125" style="93" customWidth="1"/>
    <col min="4344" max="4352" width="8.85546875" style="93"/>
    <col min="4353" max="4353" width="44.140625" style="93" customWidth="1"/>
    <col min="4354" max="4354" width="19.140625" style="93" customWidth="1"/>
    <col min="4355" max="4355" width="11.42578125" style="93" customWidth="1"/>
    <col min="4356" max="4356" width="0" style="93" hidden="1" customWidth="1"/>
    <col min="4357" max="4361" width="11.42578125" style="93" customWidth="1"/>
    <col min="4362" max="4362" width="21.140625" style="93" customWidth="1"/>
    <col min="4363" max="4599" width="11.42578125" style="93" customWidth="1"/>
    <col min="4600" max="4608" width="8.85546875" style="93"/>
    <col min="4609" max="4609" width="44.140625" style="93" customWidth="1"/>
    <col min="4610" max="4610" width="19.140625" style="93" customWidth="1"/>
    <col min="4611" max="4611" width="11.42578125" style="93" customWidth="1"/>
    <col min="4612" max="4612" width="0" style="93" hidden="1" customWidth="1"/>
    <col min="4613" max="4617" width="11.42578125" style="93" customWidth="1"/>
    <col min="4618" max="4618" width="21.140625" style="93" customWidth="1"/>
    <col min="4619" max="4855" width="11.42578125" style="93" customWidth="1"/>
    <col min="4856" max="4864" width="8.85546875" style="93"/>
    <col min="4865" max="4865" width="44.140625" style="93" customWidth="1"/>
    <col min="4866" max="4866" width="19.140625" style="93" customWidth="1"/>
    <col min="4867" max="4867" width="11.42578125" style="93" customWidth="1"/>
    <col min="4868" max="4868" width="0" style="93" hidden="1" customWidth="1"/>
    <col min="4869" max="4873" width="11.42578125" style="93" customWidth="1"/>
    <col min="4874" max="4874" width="21.140625" style="93" customWidth="1"/>
    <col min="4875" max="5111" width="11.42578125" style="93" customWidth="1"/>
    <col min="5112" max="5120" width="8.85546875" style="93"/>
    <col min="5121" max="5121" width="44.140625" style="93" customWidth="1"/>
    <col min="5122" max="5122" width="19.140625" style="93" customWidth="1"/>
    <col min="5123" max="5123" width="11.42578125" style="93" customWidth="1"/>
    <col min="5124" max="5124" width="0" style="93" hidden="1" customWidth="1"/>
    <col min="5125" max="5129" width="11.42578125" style="93" customWidth="1"/>
    <col min="5130" max="5130" width="21.140625" style="93" customWidth="1"/>
    <col min="5131" max="5367" width="11.42578125" style="93" customWidth="1"/>
    <col min="5368" max="5376" width="8.85546875" style="93"/>
    <col min="5377" max="5377" width="44.140625" style="93" customWidth="1"/>
    <col min="5378" max="5378" width="19.140625" style="93" customWidth="1"/>
    <col min="5379" max="5379" width="11.42578125" style="93" customWidth="1"/>
    <col min="5380" max="5380" width="0" style="93" hidden="1" customWidth="1"/>
    <col min="5381" max="5385" width="11.42578125" style="93" customWidth="1"/>
    <col min="5386" max="5386" width="21.140625" style="93" customWidth="1"/>
    <col min="5387" max="5623" width="11.42578125" style="93" customWidth="1"/>
    <col min="5624" max="5632" width="8.85546875" style="93"/>
    <col min="5633" max="5633" width="44.140625" style="93" customWidth="1"/>
    <col min="5634" max="5634" width="19.140625" style="93" customWidth="1"/>
    <col min="5635" max="5635" width="11.42578125" style="93" customWidth="1"/>
    <col min="5636" max="5636" width="0" style="93" hidden="1" customWidth="1"/>
    <col min="5637" max="5641" width="11.42578125" style="93" customWidth="1"/>
    <col min="5642" max="5642" width="21.140625" style="93" customWidth="1"/>
    <col min="5643" max="5879" width="11.42578125" style="93" customWidth="1"/>
    <col min="5880" max="5888" width="8.85546875" style="93"/>
    <col min="5889" max="5889" width="44.140625" style="93" customWidth="1"/>
    <col min="5890" max="5890" width="19.140625" style="93" customWidth="1"/>
    <col min="5891" max="5891" width="11.42578125" style="93" customWidth="1"/>
    <col min="5892" max="5892" width="0" style="93" hidden="1" customWidth="1"/>
    <col min="5893" max="5897" width="11.42578125" style="93" customWidth="1"/>
    <col min="5898" max="5898" width="21.140625" style="93" customWidth="1"/>
    <col min="5899" max="6135" width="11.42578125" style="93" customWidth="1"/>
    <col min="6136" max="6144" width="8.85546875" style="93"/>
    <col min="6145" max="6145" width="44.140625" style="93" customWidth="1"/>
    <col min="6146" max="6146" width="19.140625" style="93" customWidth="1"/>
    <col min="6147" max="6147" width="11.42578125" style="93" customWidth="1"/>
    <col min="6148" max="6148" width="0" style="93" hidden="1" customWidth="1"/>
    <col min="6149" max="6153" width="11.42578125" style="93" customWidth="1"/>
    <col min="6154" max="6154" width="21.140625" style="93" customWidth="1"/>
    <col min="6155" max="6391" width="11.42578125" style="93" customWidth="1"/>
    <col min="6392" max="6400" width="8.85546875" style="93"/>
    <col min="6401" max="6401" width="44.140625" style="93" customWidth="1"/>
    <col min="6402" max="6402" width="19.140625" style="93" customWidth="1"/>
    <col min="6403" max="6403" width="11.42578125" style="93" customWidth="1"/>
    <col min="6404" max="6404" width="0" style="93" hidden="1" customWidth="1"/>
    <col min="6405" max="6409" width="11.42578125" style="93" customWidth="1"/>
    <col min="6410" max="6410" width="21.140625" style="93" customWidth="1"/>
    <col min="6411" max="6647" width="11.42578125" style="93" customWidth="1"/>
    <col min="6648" max="6656" width="8.85546875" style="93"/>
    <col min="6657" max="6657" width="44.140625" style="93" customWidth="1"/>
    <col min="6658" max="6658" width="19.140625" style="93" customWidth="1"/>
    <col min="6659" max="6659" width="11.42578125" style="93" customWidth="1"/>
    <col min="6660" max="6660" width="0" style="93" hidden="1" customWidth="1"/>
    <col min="6661" max="6665" width="11.42578125" style="93" customWidth="1"/>
    <col min="6666" max="6666" width="21.140625" style="93" customWidth="1"/>
    <col min="6667" max="6903" width="11.42578125" style="93" customWidth="1"/>
    <col min="6904" max="6912" width="8.85546875" style="93"/>
    <col min="6913" max="6913" width="44.140625" style="93" customWidth="1"/>
    <col min="6914" max="6914" width="19.140625" style="93" customWidth="1"/>
    <col min="6915" max="6915" width="11.42578125" style="93" customWidth="1"/>
    <col min="6916" max="6916" width="0" style="93" hidden="1" customWidth="1"/>
    <col min="6917" max="6921" width="11.42578125" style="93" customWidth="1"/>
    <col min="6922" max="6922" width="21.140625" style="93" customWidth="1"/>
    <col min="6923" max="7159" width="11.42578125" style="93" customWidth="1"/>
    <col min="7160" max="7168" width="8.85546875" style="93"/>
    <col min="7169" max="7169" width="44.140625" style="93" customWidth="1"/>
    <col min="7170" max="7170" width="19.140625" style="93" customWidth="1"/>
    <col min="7171" max="7171" width="11.42578125" style="93" customWidth="1"/>
    <col min="7172" max="7172" width="0" style="93" hidden="1" customWidth="1"/>
    <col min="7173" max="7177" width="11.42578125" style="93" customWidth="1"/>
    <col min="7178" max="7178" width="21.140625" style="93" customWidth="1"/>
    <col min="7179" max="7415" width="11.42578125" style="93" customWidth="1"/>
    <col min="7416" max="7424" width="8.85546875" style="93"/>
    <col min="7425" max="7425" width="44.140625" style="93" customWidth="1"/>
    <col min="7426" max="7426" width="19.140625" style="93" customWidth="1"/>
    <col min="7427" max="7427" width="11.42578125" style="93" customWidth="1"/>
    <col min="7428" max="7428" width="0" style="93" hidden="1" customWidth="1"/>
    <col min="7429" max="7433" width="11.42578125" style="93" customWidth="1"/>
    <col min="7434" max="7434" width="21.140625" style="93" customWidth="1"/>
    <col min="7435" max="7671" width="11.42578125" style="93" customWidth="1"/>
    <col min="7672" max="7680" width="8.85546875" style="93"/>
    <col min="7681" max="7681" width="44.140625" style="93" customWidth="1"/>
    <col min="7682" max="7682" width="19.140625" style="93" customWidth="1"/>
    <col min="7683" max="7683" width="11.42578125" style="93" customWidth="1"/>
    <col min="7684" max="7684" width="0" style="93" hidden="1" customWidth="1"/>
    <col min="7685" max="7689" width="11.42578125" style="93" customWidth="1"/>
    <col min="7690" max="7690" width="21.140625" style="93" customWidth="1"/>
    <col min="7691" max="7927" width="11.42578125" style="93" customWidth="1"/>
    <col min="7928" max="7936" width="8.85546875" style="93"/>
    <col min="7937" max="7937" width="44.140625" style="93" customWidth="1"/>
    <col min="7938" max="7938" width="19.140625" style="93" customWidth="1"/>
    <col min="7939" max="7939" width="11.42578125" style="93" customWidth="1"/>
    <col min="7940" max="7940" width="0" style="93" hidden="1" customWidth="1"/>
    <col min="7941" max="7945" width="11.42578125" style="93" customWidth="1"/>
    <col min="7946" max="7946" width="21.140625" style="93" customWidth="1"/>
    <col min="7947" max="8183" width="11.42578125" style="93" customWidth="1"/>
    <col min="8184" max="8192" width="8.85546875" style="93"/>
    <col min="8193" max="8193" width="44.140625" style="93" customWidth="1"/>
    <col min="8194" max="8194" width="19.140625" style="93" customWidth="1"/>
    <col min="8195" max="8195" width="11.42578125" style="93" customWidth="1"/>
    <col min="8196" max="8196" width="0" style="93" hidden="1" customWidth="1"/>
    <col min="8197" max="8201" width="11.42578125" style="93" customWidth="1"/>
    <col min="8202" max="8202" width="21.140625" style="93" customWidth="1"/>
    <col min="8203" max="8439" width="11.42578125" style="93" customWidth="1"/>
    <col min="8440" max="8448" width="8.85546875" style="93"/>
    <col min="8449" max="8449" width="44.140625" style="93" customWidth="1"/>
    <col min="8450" max="8450" width="19.140625" style="93" customWidth="1"/>
    <col min="8451" max="8451" width="11.42578125" style="93" customWidth="1"/>
    <col min="8452" max="8452" width="0" style="93" hidden="1" customWidth="1"/>
    <col min="8453" max="8457" width="11.42578125" style="93" customWidth="1"/>
    <col min="8458" max="8458" width="21.140625" style="93" customWidth="1"/>
    <col min="8459" max="8695" width="11.42578125" style="93" customWidth="1"/>
    <col min="8696" max="8704" width="8.85546875" style="93"/>
    <col min="8705" max="8705" width="44.140625" style="93" customWidth="1"/>
    <col min="8706" max="8706" width="19.140625" style="93" customWidth="1"/>
    <col min="8707" max="8707" width="11.42578125" style="93" customWidth="1"/>
    <col min="8708" max="8708" width="0" style="93" hidden="1" customWidth="1"/>
    <col min="8709" max="8713" width="11.42578125" style="93" customWidth="1"/>
    <col min="8714" max="8714" width="21.140625" style="93" customWidth="1"/>
    <col min="8715" max="8951" width="11.42578125" style="93" customWidth="1"/>
    <col min="8952" max="8960" width="8.85546875" style="93"/>
    <col min="8961" max="8961" width="44.140625" style="93" customWidth="1"/>
    <col min="8962" max="8962" width="19.140625" style="93" customWidth="1"/>
    <col min="8963" max="8963" width="11.42578125" style="93" customWidth="1"/>
    <col min="8964" max="8964" width="0" style="93" hidden="1" customWidth="1"/>
    <col min="8965" max="8969" width="11.42578125" style="93" customWidth="1"/>
    <col min="8970" max="8970" width="21.140625" style="93" customWidth="1"/>
    <col min="8971" max="9207" width="11.42578125" style="93" customWidth="1"/>
    <col min="9208" max="9216" width="8.85546875" style="93"/>
    <col min="9217" max="9217" width="44.140625" style="93" customWidth="1"/>
    <col min="9218" max="9218" width="19.140625" style="93" customWidth="1"/>
    <col min="9219" max="9219" width="11.42578125" style="93" customWidth="1"/>
    <col min="9220" max="9220" width="0" style="93" hidden="1" customWidth="1"/>
    <col min="9221" max="9225" width="11.42578125" style="93" customWidth="1"/>
    <col min="9226" max="9226" width="21.140625" style="93" customWidth="1"/>
    <col min="9227" max="9463" width="11.42578125" style="93" customWidth="1"/>
    <col min="9464" max="9472" width="8.85546875" style="93"/>
    <col min="9473" max="9473" width="44.140625" style="93" customWidth="1"/>
    <col min="9474" max="9474" width="19.140625" style="93" customWidth="1"/>
    <col min="9475" max="9475" width="11.42578125" style="93" customWidth="1"/>
    <col min="9476" max="9476" width="0" style="93" hidden="1" customWidth="1"/>
    <col min="9477" max="9481" width="11.42578125" style="93" customWidth="1"/>
    <col min="9482" max="9482" width="21.140625" style="93" customWidth="1"/>
    <col min="9483" max="9719" width="11.42578125" style="93" customWidth="1"/>
    <col min="9720" max="9728" width="8.85546875" style="93"/>
    <col min="9729" max="9729" width="44.140625" style="93" customWidth="1"/>
    <col min="9730" max="9730" width="19.140625" style="93" customWidth="1"/>
    <col min="9731" max="9731" width="11.42578125" style="93" customWidth="1"/>
    <col min="9732" max="9732" width="0" style="93" hidden="1" customWidth="1"/>
    <col min="9733" max="9737" width="11.42578125" style="93" customWidth="1"/>
    <col min="9738" max="9738" width="21.140625" style="93" customWidth="1"/>
    <col min="9739" max="9975" width="11.42578125" style="93" customWidth="1"/>
    <col min="9976" max="9984" width="8.85546875" style="93"/>
    <col min="9985" max="9985" width="44.140625" style="93" customWidth="1"/>
    <col min="9986" max="9986" width="19.140625" style="93" customWidth="1"/>
    <col min="9987" max="9987" width="11.42578125" style="93" customWidth="1"/>
    <col min="9988" max="9988" width="0" style="93" hidden="1" customWidth="1"/>
    <col min="9989" max="9993" width="11.42578125" style="93" customWidth="1"/>
    <col min="9994" max="9994" width="21.140625" style="93" customWidth="1"/>
    <col min="9995" max="10231" width="11.42578125" style="93" customWidth="1"/>
    <col min="10232" max="10240" width="8.85546875" style="93"/>
    <col min="10241" max="10241" width="44.140625" style="93" customWidth="1"/>
    <col min="10242" max="10242" width="19.140625" style="93" customWidth="1"/>
    <col min="10243" max="10243" width="11.42578125" style="93" customWidth="1"/>
    <col min="10244" max="10244" width="0" style="93" hidden="1" customWidth="1"/>
    <col min="10245" max="10249" width="11.42578125" style="93" customWidth="1"/>
    <col min="10250" max="10250" width="21.140625" style="93" customWidth="1"/>
    <col min="10251" max="10487" width="11.42578125" style="93" customWidth="1"/>
    <col min="10488" max="10496" width="8.85546875" style="93"/>
    <col min="10497" max="10497" width="44.140625" style="93" customWidth="1"/>
    <col min="10498" max="10498" width="19.140625" style="93" customWidth="1"/>
    <col min="10499" max="10499" width="11.42578125" style="93" customWidth="1"/>
    <col min="10500" max="10500" width="0" style="93" hidden="1" customWidth="1"/>
    <col min="10501" max="10505" width="11.42578125" style="93" customWidth="1"/>
    <col min="10506" max="10506" width="21.140625" style="93" customWidth="1"/>
    <col min="10507" max="10743" width="11.42578125" style="93" customWidth="1"/>
    <col min="10744" max="10752" width="8.85546875" style="93"/>
    <col min="10753" max="10753" width="44.140625" style="93" customWidth="1"/>
    <col min="10754" max="10754" width="19.140625" style="93" customWidth="1"/>
    <col min="10755" max="10755" width="11.42578125" style="93" customWidth="1"/>
    <col min="10756" max="10756" width="0" style="93" hidden="1" customWidth="1"/>
    <col min="10757" max="10761" width="11.42578125" style="93" customWidth="1"/>
    <col min="10762" max="10762" width="21.140625" style="93" customWidth="1"/>
    <col min="10763" max="10999" width="11.42578125" style="93" customWidth="1"/>
    <col min="11000" max="11008" width="8.85546875" style="93"/>
    <col min="11009" max="11009" width="44.140625" style="93" customWidth="1"/>
    <col min="11010" max="11010" width="19.140625" style="93" customWidth="1"/>
    <col min="11011" max="11011" width="11.42578125" style="93" customWidth="1"/>
    <col min="11012" max="11012" width="0" style="93" hidden="1" customWidth="1"/>
    <col min="11013" max="11017" width="11.42578125" style="93" customWidth="1"/>
    <col min="11018" max="11018" width="21.140625" style="93" customWidth="1"/>
    <col min="11019" max="11255" width="11.42578125" style="93" customWidth="1"/>
    <col min="11256" max="11264" width="8.85546875" style="93"/>
    <col min="11265" max="11265" width="44.140625" style="93" customWidth="1"/>
    <col min="11266" max="11266" width="19.140625" style="93" customWidth="1"/>
    <col min="11267" max="11267" width="11.42578125" style="93" customWidth="1"/>
    <col min="11268" max="11268" width="0" style="93" hidden="1" customWidth="1"/>
    <col min="11269" max="11273" width="11.42578125" style="93" customWidth="1"/>
    <col min="11274" max="11274" width="21.140625" style="93" customWidth="1"/>
    <col min="11275" max="11511" width="11.42578125" style="93" customWidth="1"/>
    <col min="11512" max="11520" width="8.85546875" style="93"/>
    <col min="11521" max="11521" width="44.140625" style="93" customWidth="1"/>
    <col min="11522" max="11522" width="19.140625" style="93" customWidth="1"/>
    <col min="11523" max="11523" width="11.42578125" style="93" customWidth="1"/>
    <col min="11524" max="11524" width="0" style="93" hidden="1" customWidth="1"/>
    <col min="11525" max="11529" width="11.42578125" style="93" customWidth="1"/>
    <col min="11530" max="11530" width="21.140625" style="93" customWidth="1"/>
    <col min="11531" max="11767" width="11.42578125" style="93" customWidth="1"/>
    <col min="11768" max="11776" width="8.85546875" style="93"/>
    <col min="11777" max="11777" width="44.140625" style="93" customWidth="1"/>
    <col min="11778" max="11778" width="19.140625" style="93" customWidth="1"/>
    <col min="11779" max="11779" width="11.42578125" style="93" customWidth="1"/>
    <col min="11780" max="11780" width="0" style="93" hidden="1" customWidth="1"/>
    <col min="11781" max="11785" width="11.42578125" style="93" customWidth="1"/>
    <col min="11786" max="11786" width="21.140625" style="93" customWidth="1"/>
    <col min="11787" max="12023" width="11.42578125" style="93" customWidth="1"/>
    <col min="12024" max="12032" width="8.85546875" style="93"/>
    <col min="12033" max="12033" width="44.140625" style="93" customWidth="1"/>
    <col min="12034" max="12034" width="19.140625" style="93" customWidth="1"/>
    <col min="12035" max="12035" width="11.42578125" style="93" customWidth="1"/>
    <col min="12036" max="12036" width="0" style="93" hidden="1" customWidth="1"/>
    <col min="12037" max="12041" width="11.42578125" style="93" customWidth="1"/>
    <col min="12042" max="12042" width="21.140625" style="93" customWidth="1"/>
    <col min="12043" max="12279" width="11.42578125" style="93" customWidth="1"/>
    <col min="12280" max="12288" width="8.85546875" style="93"/>
    <col min="12289" max="12289" width="44.140625" style="93" customWidth="1"/>
    <col min="12290" max="12290" width="19.140625" style="93" customWidth="1"/>
    <col min="12291" max="12291" width="11.42578125" style="93" customWidth="1"/>
    <col min="12292" max="12292" width="0" style="93" hidden="1" customWidth="1"/>
    <col min="12293" max="12297" width="11.42578125" style="93" customWidth="1"/>
    <col min="12298" max="12298" width="21.140625" style="93" customWidth="1"/>
    <col min="12299" max="12535" width="11.42578125" style="93" customWidth="1"/>
    <col min="12536" max="12544" width="8.85546875" style="93"/>
    <col min="12545" max="12545" width="44.140625" style="93" customWidth="1"/>
    <col min="12546" max="12546" width="19.140625" style="93" customWidth="1"/>
    <col min="12547" max="12547" width="11.42578125" style="93" customWidth="1"/>
    <col min="12548" max="12548" width="0" style="93" hidden="1" customWidth="1"/>
    <col min="12549" max="12553" width="11.42578125" style="93" customWidth="1"/>
    <col min="12554" max="12554" width="21.140625" style="93" customWidth="1"/>
    <col min="12555" max="12791" width="11.42578125" style="93" customWidth="1"/>
    <col min="12792" max="12800" width="8.85546875" style="93"/>
    <col min="12801" max="12801" width="44.140625" style="93" customWidth="1"/>
    <col min="12802" max="12802" width="19.140625" style="93" customWidth="1"/>
    <col min="12803" max="12803" width="11.42578125" style="93" customWidth="1"/>
    <col min="12804" max="12804" width="0" style="93" hidden="1" customWidth="1"/>
    <col min="12805" max="12809" width="11.42578125" style="93" customWidth="1"/>
    <col min="12810" max="12810" width="21.140625" style="93" customWidth="1"/>
    <col min="12811" max="13047" width="11.42578125" style="93" customWidth="1"/>
    <col min="13048" max="13056" width="8.85546875" style="93"/>
    <col min="13057" max="13057" width="44.140625" style="93" customWidth="1"/>
    <col min="13058" max="13058" width="19.140625" style="93" customWidth="1"/>
    <col min="13059" max="13059" width="11.42578125" style="93" customWidth="1"/>
    <col min="13060" max="13060" width="0" style="93" hidden="1" customWidth="1"/>
    <col min="13061" max="13065" width="11.42578125" style="93" customWidth="1"/>
    <col min="13066" max="13066" width="21.140625" style="93" customWidth="1"/>
    <col min="13067" max="13303" width="11.42578125" style="93" customWidth="1"/>
    <col min="13304" max="13312" width="8.85546875" style="93"/>
    <col min="13313" max="13313" width="44.140625" style="93" customWidth="1"/>
    <col min="13314" max="13314" width="19.140625" style="93" customWidth="1"/>
    <col min="13315" max="13315" width="11.42578125" style="93" customWidth="1"/>
    <col min="13316" max="13316" width="0" style="93" hidden="1" customWidth="1"/>
    <col min="13317" max="13321" width="11.42578125" style="93" customWidth="1"/>
    <col min="13322" max="13322" width="21.140625" style="93" customWidth="1"/>
    <col min="13323" max="13559" width="11.42578125" style="93" customWidth="1"/>
    <col min="13560" max="13568" width="8.85546875" style="93"/>
    <col min="13569" max="13569" width="44.140625" style="93" customWidth="1"/>
    <col min="13570" max="13570" width="19.140625" style="93" customWidth="1"/>
    <col min="13571" max="13571" width="11.42578125" style="93" customWidth="1"/>
    <col min="13572" max="13572" width="0" style="93" hidden="1" customWidth="1"/>
    <col min="13573" max="13577" width="11.42578125" style="93" customWidth="1"/>
    <col min="13578" max="13578" width="21.140625" style="93" customWidth="1"/>
    <col min="13579" max="13815" width="11.42578125" style="93" customWidth="1"/>
    <col min="13816" max="13824" width="8.85546875" style="93"/>
    <col min="13825" max="13825" width="44.140625" style="93" customWidth="1"/>
    <col min="13826" max="13826" width="19.140625" style="93" customWidth="1"/>
    <col min="13827" max="13827" width="11.42578125" style="93" customWidth="1"/>
    <col min="13828" max="13828" width="0" style="93" hidden="1" customWidth="1"/>
    <col min="13829" max="13833" width="11.42578125" style="93" customWidth="1"/>
    <col min="13834" max="13834" width="21.140625" style="93" customWidth="1"/>
    <col min="13835" max="14071" width="11.42578125" style="93" customWidth="1"/>
    <col min="14072" max="14080" width="8.85546875" style="93"/>
    <col min="14081" max="14081" width="44.140625" style="93" customWidth="1"/>
    <col min="14082" max="14082" width="19.140625" style="93" customWidth="1"/>
    <col min="14083" max="14083" width="11.42578125" style="93" customWidth="1"/>
    <col min="14084" max="14084" width="0" style="93" hidden="1" customWidth="1"/>
    <col min="14085" max="14089" width="11.42578125" style="93" customWidth="1"/>
    <col min="14090" max="14090" width="21.140625" style="93" customWidth="1"/>
    <col min="14091" max="14327" width="11.42578125" style="93" customWidth="1"/>
    <col min="14328" max="14336" width="8.85546875" style="93"/>
    <col min="14337" max="14337" width="44.140625" style="93" customWidth="1"/>
    <col min="14338" max="14338" width="19.140625" style="93" customWidth="1"/>
    <col min="14339" max="14339" width="11.42578125" style="93" customWidth="1"/>
    <col min="14340" max="14340" width="0" style="93" hidden="1" customWidth="1"/>
    <col min="14341" max="14345" width="11.42578125" style="93" customWidth="1"/>
    <col min="14346" max="14346" width="21.140625" style="93" customWidth="1"/>
    <col min="14347" max="14583" width="11.42578125" style="93" customWidth="1"/>
    <col min="14584" max="14592" width="8.85546875" style="93"/>
    <col min="14593" max="14593" width="44.140625" style="93" customWidth="1"/>
    <col min="14594" max="14594" width="19.140625" style="93" customWidth="1"/>
    <col min="14595" max="14595" width="11.42578125" style="93" customWidth="1"/>
    <col min="14596" max="14596" width="0" style="93" hidden="1" customWidth="1"/>
    <col min="14597" max="14601" width="11.42578125" style="93" customWidth="1"/>
    <col min="14602" max="14602" width="21.140625" style="93" customWidth="1"/>
    <col min="14603" max="14839" width="11.42578125" style="93" customWidth="1"/>
    <col min="14840" max="14848" width="8.85546875" style="93"/>
    <col min="14849" max="14849" width="44.140625" style="93" customWidth="1"/>
    <col min="14850" max="14850" width="19.140625" style="93" customWidth="1"/>
    <col min="14851" max="14851" width="11.42578125" style="93" customWidth="1"/>
    <col min="14852" max="14852" width="0" style="93" hidden="1" customWidth="1"/>
    <col min="14853" max="14857" width="11.42578125" style="93" customWidth="1"/>
    <col min="14858" max="14858" width="21.140625" style="93" customWidth="1"/>
    <col min="14859" max="15095" width="11.42578125" style="93" customWidth="1"/>
    <col min="15096" max="15104" width="8.85546875" style="93"/>
    <col min="15105" max="15105" width="44.140625" style="93" customWidth="1"/>
    <col min="15106" max="15106" width="19.140625" style="93" customWidth="1"/>
    <col min="15107" max="15107" width="11.42578125" style="93" customWidth="1"/>
    <col min="15108" max="15108" width="0" style="93" hidden="1" customWidth="1"/>
    <col min="15109" max="15113" width="11.42578125" style="93" customWidth="1"/>
    <col min="15114" max="15114" width="21.140625" style="93" customWidth="1"/>
    <col min="15115" max="15351" width="11.42578125" style="93" customWidth="1"/>
    <col min="15352" max="15360" width="8.85546875" style="93"/>
    <col min="15361" max="15361" width="44.140625" style="93" customWidth="1"/>
    <col min="15362" max="15362" width="19.140625" style="93" customWidth="1"/>
    <col min="15363" max="15363" width="11.42578125" style="93" customWidth="1"/>
    <col min="15364" max="15364" width="0" style="93" hidden="1" customWidth="1"/>
    <col min="15365" max="15369" width="11.42578125" style="93" customWidth="1"/>
    <col min="15370" max="15370" width="21.140625" style="93" customWidth="1"/>
    <col min="15371" max="15607" width="11.42578125" style="93" customWidth="1"/>
    <col min="15608" max="15616" width="8.85546875" style="93"/>
    <col min="15617" max="15617" width="44.140625" style="93" customWidth="1"/>
    <col min="15618" max="15618" width="19.140625" style="93" customWidth="1"/>
    <col min="15619" max="15619" width="11.42578125" style="93" customWidth="1"/>
    <col min="15620" max="15620" width="0" style="93" hidden="1" customWidth="1"/>
    <col min="15621" max="15625" width="11.42578125" style="93" customWidth="1"/>
    <col min="15626" max="15626" width="21.140625" style="93" customWidth="1"/>
    <col min="15627" max="15863" width="11.42578125" style="93" customWidth="1"/>
    <col min="15864" max="15872" width="8.85546875" style="93"/>
    <col min="15873" max="15873" width="44.140625" style="93" customWidth="1"/>
    <col min="15874" max="15874" width="19.140625" style="93" customWidth="1"/>
    <col min="15875" max="15875" width="11.42578125" style="93" customWidth="1"/>
    <col min="15876" max="15876" width="0" style="93" hidden="1" customWidth="1"/>
    <col min="15877" max="15881" width="11.42578125" style="93" customWidth="1"/>
    <col min="15882" max="15882" width="21.140625" style="93" customWidth="1"/>
    <col min="15883" max="16119" width="11.42578125" style="93" customWidth="1"/>
    <col min="16120" max="16128" width="8.85546875" style="93"/>
    <col min="16129" max="16129" width="44.140625" style="93" customWidth="1"/>
    <col min="16130" max="16130" width="19.140625" style="93" customWidth="1"/>
    <col min="16131" max="16131" width="11.42578125" style="93" customWidth="1"/>
    <col min="16132" max="16132" width="0" style="93" hidden="1" customWidth="1"/>
    <col min="16133" max="16137" width="11.42578125" style="93" customWidth="1"/>
    <col min="16138" max="16138" width="21.140625" style="93" customWidth="1"/>
    <col min="16139" max="16375" width="11.42578125" style="93" customWidth="1"/>
    <col min="16376" max="16384" width="8.85546875" style="93"/>
  </cols>
  <sheetData>
    <row r="1" spans="1:4" ht="15" customHeight="1">
      <c r="A1" s="1502" t="s">
        <v>865</v>
      </c>
      <c r="B1" s="1502"/>
    </row>
    <row r="2" spans="1:4" ht="15" customHeight="1">
      <c r="A2" s="1502" t="s">
        <v>866</v>
      </c>
      <c r="B2" s="1502"/>
    </row>
    <row r="3" spans="1:4" ht="13.15" customHeight="1" thickBot="1">
      <c r="A3" s="1505" t="s">
        <v>965</v>
      </c>
      <c r="B3" s="1505"/>
    </row>
    <row r="4" spans="1:4" ht="15.75">
      <c r="A4" s="1281" t="s">
        <v>867</v>
      </c>
      <c r="B4" s="1282" t="s">
        <v>868</v>
      </c>
      <c r="D4" s="94" t="s">
        <v>617</v>
      </c>
    </row>
    <row r="5" spans="1:4" ht="15">
      <c r="A5" s="886" t="s">
        <v>995</v>
      </c>
      <c r="B5" s="887">
        <v>411</v>
      </c>
    </row>
    <row r="6" spans="1:4" ht="15">
      <c r="A6" s="888" t="s">
        <v>996</v>
      </c>
      <c r="B6" s="889">
        <v>409</v>
      </c>
    </row>
    <row r="7" spans="1:4" ht="15">
      <c r="A7" s="886" t="s">
        <v>997</v>
      </c>
      <c r="B7" s="887">
        <v>402</v>
      </c>
    </row>
    <row r="8" spans="1:4" ht="45">
      <c r="A8" s="888" t="s">
        <v>998</v>
      </c>
      <c r="B8" s="889">
        <v>309</v>
      </c>
    </row>
    <row r="9" spans="1:4" ht="15">
      <c r="A9" s="886" t="s">
        <v>881</v>
      </c>
      <c r="B9" s="887">
        <v>279</v>
      </c>
    </row>
    <row r="10" spans="1:4" ht="30">
      <c r="A10" s="888" t="s">
        <v>874</v>
      </c>
      <c r="B10" s="889">
        <v>249</v>
      </c>
    </row>
    <row r="11" spans="1:4" ht="15">
      <c r="A11" s="886" t="s">
        <v>999</v>
      </c>
      <c r="B11" s="887">
        <v>244</v>
      </c>
    </row>
    <row r="12" spans="1:4" ht="15">
      <c r="A12" s="888" t="s">
        <v>880</v>
      </c>
      <c r="B12" s="889">
        <v>232</v>
      </c>
    </row>
    <row r="13" spans="1:4" ht="15">
      <c r="A13" s="886" t="s">
        <v>878</v>
      </c>
      <c r="B13" s="887">
        <v>226</v>
      </c>
    </row>
    <row r="14" spans="1:4" ht="15">
      <c r="A14" s="888" t="s">
        <v>883</v>
      </c>
      <c r="B14" s="889">
        <v>216</v>
      </c>
    </row>
    <row r="15" spans="1:4" ht="15">
      <c r="A15" s="886" t="s">
        <v>879</v>
      </c>
      <c r="B15" s="887">
        <v>205</v>
      </c>
    </row>
    <row r="16" spans="1:4" ht="15">
      <c r="A16" s="888" t="s">
        <v>1000</v>
      </c>
      <c r="B16" s="889">
        <v>198</v>
      </c>
    </row>
    <row r="17" spans="1:8" ht="15">
      <c r="A17" s="886" t="s">
        <v>875</v>
      </c>
      <c r="B17" s="887">
        <v>196</v>
      </c>
    </row>
    <row r="18" spans="1:8" ht="15">
      <c r="A18" s="888" t="s">
        <v>1001</v>
      </c>
      <c r="B18" s="889">
        <v>179</v>
      </c>
    </row>
    <row r="19" spans="1:8" ht="15">
      <c r="A19" s="886" t="s">
        <v>1002</v>
      </c>
      <c r="B19" s="887">
        <v>175</v>
      </c>
    </row>
    <row r="20" spans="1:8" ht="15">
      <c r="A20" s="888" t="s">
        <v>1003</v>
      </c>
      <c r="B20" s="889">
        <v>168</v>
      </c>
    </row>
    <row r="21" spans="1:8" ht="15">
      <c r="A21" s="886" t="s">
        <v>894</v>
      </c>
      <c r="B21" s="887">
        <v>168</v>
      </c>
    </row>
    <row r="22" spans="1:8" ht="15">
      <c r="A22" s="888" t="s">
        <v>1004</v>
      </c>
      <c r="B22" s="889">
        <v>160</v>
      </c>
    </row>
    <row r="23" spans="1:8" ht="15">
      <c r="A23" s="886" t="s">
        <v>886</v>
      </c>
      <c r="B23" s="887">
        <v>159</v>
      </c>
    </row>
    <row r="24" spans="1:8" ht="15">
      <c r="A24" s="888" t="s">
        <v>1005</v>
      </c>
      <c r="B24" s="889">
        <v>158</v>
      </c>
    </row>
    <row r="25" spans="1:8" ht="15">
      <c r="A25" s="886" t="s">
        <v>1006</v>
      </c>
      <c r="B25" s="887">
        <v>156</v>
      </c>
    </row>
    <row r="26" spans="1:8" ht="15">
      <c r="A26" s="888" t="s">
        <v>877</v>
      </c>
      <c r="B26" s="889">
        <v>155</v>
      </c>
    </row>
    <row r="27" spans="1:8" ht="15">
      <c r="A27" s="886" t="s">
        <v>1007</v>
      </c>
      <c r="B27" s="887">
        <v>151</v>
      </c>
      <c r="E27" s="1599"/>
      <c r="F27" s="1600"/>
      <c r="G27" s="1600"/>
      <c r="H27" s="1600"/>
    </row>
    <row r="28" spans="1:8" ht="15">
      <c r="A28" s="888" t="s">
        <v>892</v>
      </c>
      <c r="B28" s="889">
        <v>148</v>
      </c>
    </row>
    <row r="29" spans="1:8" ht="15">
      <c r="A29" s="886" t="s">
        <v>1008</v>
      </c>
      <c r="B29" s="887">
        <v>146</v>
      </c>
    </row>
    <row r="30" spans="1:8" ht="15">
      <c r="A30" s="888" t="s">
        <v>1009</v>
      </c>
      <c r="B30" s="889">
        <v>146</v>
      </c>
      <c r="E30" s="1599"/>
      <c r="F30" s="1600"/>
      <c r="G30" s="1600"/>
      <c r="H30" s="1600"/>
    </row>
    <row r="31" spans="1:8" ht="15">
      <c r="A31" s="886" t="s">
        <v>1010</v>
      </c>
      <c r="B31" s="887">
        <v>146</v>
      </c>
    </row>
    <row r="32" spans="1:8" ht="15">
      <c r="A32" s="888" t="s">
        <v>1011</v>
      </c>
      <c r="B32" s="889">
        <v>140</v>
      </c>
    </row>
    <row r="33" spans="1:4" ht="15">
      <c r="A33" s="886" t="s">
        <v>1012</v>
      </c>
      <c r="B33" s="887">
        <v>140</v>
      </c>
    </row>
    <row r="34" spans="1:4" ht="15">
      <c r="A34" s="888" t="s">
        <v>1013</v>
      </c>
      <c r="B34" s="889">
        <v>136</v>
      </c>
      <c r="D34" s="93">
        <v>630631</v>
      </c>
    </row>
    <row r="35" spans="1:4" ht="15">
      <c r="A35" s="886" t="s">
        <v>1014</v>
      </c>
      <c r="B35" s="887">
        <v>134</v>
      </c>
    </row>
    <row r="36" spans="1:4" ht="15">
      <c r="A36" s="888" t="s">
        <v>1015</v>
      </c>
      <c r="B36" s="889">
        <v>132</v>
      </c>
    </row>
    <row r="37" spans="1:4" ht="15">
      <c r="A37" s="886" t="s">
        <v>1016</v>
      </c>
      <c r="B37" s="887">
        <v>132</v>
      </c>
    </row>
    <row r="38" spans="1:4" ht="15">
      <c r="A38" s="888" t="s">
        <v>1017</v>
      </c>
      <c r="B38" s="889">
        <v>131</v>
      </c>
    </row>
    <row r="39" spans="1:4" ht="15">
      <c r="A39" s="886" t="s">
        <v>1018</v>
      </c>
      <c r="B39" s="887">
        <v>131</v>
      </c>
      <c r="D39" s="93" t="s">
        <v>622</v>
      </c>
    </row>
    <row r="40" spans="1:4" ht="15">
      <c r="A40" s="888" t="s">
        <v>884</v>
      </c>
      <c r="B40" s="889">
        <v>130</v>
      </c>
      <c r="D40" s="93">
        <v>638</v>
      </c>
    </row>
    <row r="41" spans="1:4" ht="15">
      <c r="A41" s="886" t="s">
        <v>1019</v>
      </c>
      <c r="B41" s="887">
        <v>128</v>
      </c>
    </row>
    <row r="42" spans="1:4" ht="15">
      <c r="A42" s="888" t="s">
        <v>1020</v>
      </c>
      <c r="B42" s="889">
        <v>127</v>
      </c>
      <c r="D42" s="93" t="s">
        <v>625</v>
      </c>
    </row>
    <row r="43" spans="1:4" ht="15">
      <c r="A43" s="886" t="s">
        <v>1021</v>
      </c>
      <c r="B43" s="887">
        <v>126</v>
      </c>
    </row>
    <row r="44" spans="1:4" ht="30">
      <c r="A44" s="888" t="s">
        <v>1022</v>
      </c>
      <c r="B44" s="889">
        <v>125</v>
      </c>
    </row>
    <row r="45" spans="1:4" ht="15">
      <c r="A45" s="886" t="s">
        <v>1023</v>
      </c>
      <c r="B45" s="887">
        <v>123</v>
      </c>
      <c r="D45" s="93" t="s">
        <v>628</v>
      </c>
    </row>
    <row r="46" spans="1:4" ht="15">
      <c r="A46" s="888" t="s">
        <v>1024</v>
      </c>
      <c r="B46" s="889">
        <v>121</v>
      </c>
      <c r="D46" s="93">
        <v>748</v>
      </c>
    </row>
    <row r="47" spans="1:4" ht="15">
      <c r="A47" s="886" t="s">
        <v>1025</v>
      </c>
      <c r="B47" s="887">
        <v>121</v>
      </c>
      <c r="D47" s="93" t="s">
        <v>631</v>
      </c>
    </row>
    <row r="48" spans="1:4" ht="15">
      <c r="A48" s="888" t="s">
        <v>1026</v>
      </c>
      <c r="B48" s="889">
        <v>117</v>
      </c>
    </row>
    <row r="49" spans="1:4" ht="15">
      <c r="A49" s="886" t="s">
        <v>1027</v>
      </c>
      <c r="B49" s="887">
        <v>117</v>
      </c>
      <c r="D49" s="93" t="s">
        <v>634</v>
      </c>
    </row>
    <row r="50" spans="1:4" ht="15">
      <c r="A50" s="888" t="s">
        <v>1028</v>
      </c>
      <c r="B50" s="889">
        <v>116</v>
      </c>
    </row>
    <row r="51" spans="1:4" ht="15">
      <c r="A51" s="886" t="s">
        <v>891</v>
      </c>
      <c r="B51" s="887">
        <v>116</v>
      </c>
      <c r="D51" s="93" t="s">
        <v>636</v>
      </c>
    </row>
    <row r="52" spans="1:4" ht="15">
      <c r="A52" s="888" t="s">
        <v>1029</v>
      </c>
      <c r="B52" s="889">
        <v>116</v>
      </c>
    </row>
    <row r="53" spans="1:4" ht="15">
      <c r="A53" s="886" t="s">
        <v>1030</v>
      </c>
      <c r="B53" s="887">
        <v>115</v>
      </c>
    </row>
    <row r="54" spans="1:4" ht="15.75" thickBot="1">
      <c r="A54" s="892" t="s">
        <v>1031</v>
      </c>
      <c r="B54" s="1280">
        <v>115</v>
      </c>
    </row>
    <row r="55" spans="1:4" ht="15.75" thickBot="1">
      <c r="A55" s="892" t="s">
        <v>869</v>
      </c>
      <c r="B55" s="1280"/>
    </row>
    <row r="57" spans="1:4" ht="15">
      <c r="A57" s="1294" t="s">
        <v>1071</v>
      </c>
    </row>
  </sheetData>
  <sheetProtection algorithmName="SHA-512" hashValue="a6KP/y51FbSn0RpKOe4qGZvuAdq06UKHv4uA3UVLL7iNP0wKiclgVDvJuCZ9WmcTzG7xfnkaJES23krnqNX2zw==" saltValue="aQvHxNS6FBfa2dIOsnYzQw==" spinCount="100000" sheet="1" objects="1" scenarios="1"/>
  <mergeCells count="5">
    <mergeCell ref="A1:B1"/>
    <mergeCell ref="A2:B2"/>
    <mergeCell ref="A3:B3"/>
    <mergeCell ref="E27:H27"/>
    <mergeCell ref="E30:H30"/>
  </mergeCells>
  <hyperlinks>
    <hyperlink ref="A57" location="'Table of Contents'!A1" display="Return to Table of Contents" xr:uid="{2792CD38-9A78-417E-BC83-66F8D59E07E0}"/>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B368-125E-49C8-96D6-FBAD221540C6}">
  <sheetPr>
    <pageSetUpPr fitToPage="1"/>
  </sheetPr>
  <dimension ref="A1:B56"/>
  <sheetViews>
    <sheetView topLeftCell="A37" workbookViewId="0">
      <selection activeCell="E62" sqref="E62"/>
    </sheetView>
  </sheetViews>
  <sheetFormatPr defaultColWidth="37.7109375" defaultRowHeight="14.25"/>
  <cols>
    <col min="1" max="1" width="36.7109375" style="894" bestFit="1" customWidth="1"/>
    <col min="2" max="2" width="14" style="894" bestFit="1" customWidth="1"/>
    <col min="3" max="16384" width="37.7109375" style="894"/>
  </cols>
  <sheetData>
    <row r="1" spans="1:2" ht="15" customHeight="1">
      <c r="A1" s="1502" t="s">
        <v>870</v>
      </c>
      <c r="B1" s="1502"/>
    </row>
    <row r="2" spans="1:2" ht="15" customHeight="1">
      <c r="A2" s="1502" t="s">
        <v>871</v>
      </c>
      <c r="B2" s="1502"/>
    </row>
    <row r="3" spans="1:2" ht="13.15" customHeight="1" thickBot="1">
      <c r="A3" s="1502" t="s">
        <v>965</v>
      </c>
      <c r="B3" s="1502"/>
    </row>
    <row r="4" spans="1:2">
      <c r="A4" s="1283" t="s">
        <v>872</v>
      </c>
      <c r="B4" s="1284" t="s">
        <v>873</v>
      </c>
    </row>
    <row r="5" spans="1:2" ht="15">
      <c r="A5" s="886" t="s">
        <v>875</v>
      </c>
      <c r="B5" s="890">
        <v>264</v>
      </c>
    </row>
    <row r="6" spans="1:2" ht="15">
      <c r="A6" s="888" t="s">
        <v>1002</v>
      </c>
      <c r="B6" s="891">
        <v>214</v>
      </c>
    </row>
    <row r="7" spans="1:2" ht="15">
      <c r="A7" s="886" t="s">
        <v>876</v>
      </c>
      <c r="B7" s="890">
        <v>201</v>
      </c>
    </row>
    <row r="8" spans="1:2" ht="15">
      <c r="A8" s="888" t="s">
        <v>1032</v>
      </c>
      <c r="B8" s="891">
        <v>182</v>
      </c>
    </row>
    <row r="9" spans="1:2" ht="30">
      <c r="A9" s="886" t="s">
        <v>874</v>
      </c>
      <c r="B9" s="890">
        <v>144</v>
      </c>
    </row>
    <row r="10" spans="1:2" ht="15">
      <c r="A10" s="888" t="s">
        <v>888</v>
      </c>
      <c r="B10" s="891">
        <v>126</v>
      </c>
    </row>
    <row r="11" spans="1:2" ht="15">
      <c r="A11" s="886" t="s">
        <v>881</v>
      </c>
      <c r="B11" s="890">
        <v>112</v>
      </c>
    </row>
    <row r="12" spans="1:2" ht="30">
      <c r="A12" s="888" t="s">
        <v>1033</v>
      </c>
      <c r="B12" s="891">
        <v>112</v>
      </c>
    </row>
    <row r="13" spans="1:2" ht="15">
      <c r="A13" s="886" t="s">
        <v>880</v>
      </c>
      <c r="B13" s="890">
        <v>107</v>
      </c>
    </row>
    <row r="14" spans="1:2" ht="15">
      <c r="A14" s="888" t="s">
        <v>889</v>
      </c>
      <c r="B14" s="891">
        <v>94</v>
      </c>
    </row>
    <row r="15" spans="1:2" ht="15">
      <c r="A15" s="886" t="s">
        <v>1017</v>
      </c>
      <c r="B15" s="890">
        <v>90</v>
      </c>
    </row>
    <row r="16" spans="1:2" ht="15">
      <c r="A16" s="888" t="s">
        <v>885</v>
      </c>
      <c r="B16" s="891">
        <v>82</v>
      </c>
    </row>
    <row r="17" spans="1:2" ht="15">
      <c r="A17" s="886" t="s">
        <v>879</v>
      </c>
      <c r="B17" s="890">
        <v>82</v>
      </c>
    </row>
    <row r="18" spans="1:2" ht="15">
      <c r="A18" s="888" t="s">
        <v>883</v>
      </c>
      <c r="B18" s="891">
        <v>81</v>
      </c>
    </row>
    <row r="19" spans="1:2" ht="15">
      <c r="A19" s="886" t="s">
        <v>884</v>
      </c>
      <c r="B19" s="890">
        <v>80</v>
      </c>
    </row>
    <row r="20" spans="1:2" ht="15">
      <c r="A20" s="888" t="s">
        <v>887</v>
      </c>
      <c r="B20" s="891">
        <v>75</v>
      </c>
    </row>
    <row r="21" spans="1:2" ht="15">
      <c r="A21" s="886" t="s">
        <v>886</v>
      </c>
      <c r="B21" s="890">
        <v>66</v>
      </c>
    </row>
    <row r="22" spans="1:2" ht="30">
      <c r="A22" s="888" t="s">
        <v>882</v>
      </c>
      <c r="B22" s="891">
        <v>63</v>
      </c>
    </row>
    <row r="23" spans="1:2" ht="15">
      <c r="A23" s="886" t="s">
        <v>877</v>
      </c>
      <c r="B23" s="890">
        <v>61</v>
      </c>
    </row>
    <row r="24" spans="1:2" ht="15">
      <c r="A24" s="888" t="s">
        <v>1025</v>
      </c>
      <c r="B24" s="891">
        <v>60</v>
      </c>
    </row>
    <row r="25" spans="1:2" ht="15">
      <c r="A25" s="886" t="s">
        <v>1034</v>
      </c>
      <c r="B25" s="890">
        <v>59</v>
      </c>
    </row>
    <row r="26" spans="1:2" ht="15">
      <c r="A26" s="888" t="s">
        <v>894</v>
      </c>
      <c r="B26" s="891">
        <v>58</v>
      </c>
    </row>
    <row r="27" spans="1:2" ht="15">
      <c r="A27" s="886" t="s">
        <v>1035</v>
      </c>
      <c r="B27" s="890">
        <v>57</v>
      </c>
    </row>
    <row r="28" spans="1:2" ht="30">
      <c r="A28" s="888" t="s">
        <v>1036</v>
      </c>
      <c r="B28" s="891">
        <v>56</v>
      </c>
    </row>
    <row r="29" spans="1:2" ht="15">
      <c r="A29" s="886" t="s">
        <v>893</v>
      </c>
      <c r="B29" s="890">
        <v>55</v>
      </c>
    </row>
    <row r="30" spans="1:2" ht="15">
      <c r="A30" s="888" t="s">
        <v>1037</v>
      </c>
      <c r="B30" s="891">
        <v>53</v>
      </c>
    </row>
    <row r="31" spans="1:2" ht="15">
      <c r="A31" s="886" t="s">
        <v>1038</v>
      </c>
      <c r="B31" s="890">
        <v>53</v>
      </c>
    </row>
    <row r="32" spans="1:2" ht="15">
      <c r="A32" s="888" t="s">
        <v>1001</v>
      </c>
      <c r="B32" s="891">
        <v>52</v>
      </c>
    </row>
    <row r="33" spans="1:2" ht="15">
      <c r="A33" s="886" t="s">
        <v>1039</v>
      </c>
      <c r="B33" s="890">
        <v>52</v>
      </c>
    </row>
    <row r="34" spans="1:2" ht="15">
      <c r="A34" s="888" t="s">
        <v>1040</v>
      </c>
      <c r="B34" s="891">
        <v>51</v>
      </c>
    </row>
    <row r="35" spans="1:2" ht="15">
      <c r="A35" s="886" t="s">
        <v>1041</v>
      </c>
      <c r="B35" s="890">
        <v>50</v>
      </c>
    </row>
    <row r="36" spans="1:2" ht="15">
      <c r="A36" s="888" t="s">
        <v>1042</v>
      </c>
      <c r="B36" s="891">
        <v>50</v>
      </c>
    </row>
    <row r="37" spans="1:2" ht="15">
      <c r="A37" s="886" t="s">
        <v>1043</v>
      </c>
      <c r="B37" s="890">
        <v>50</v>
      </c>
    </row>
    <row r="38" spans="1:2" ht="15">
      <c r="A38" s="888" t="s">
        <v>890</v>
      </c>
      <c r="B38" s="891">
        <v>48</v>
      </c>
    </row>
    <row r="39" spans="1:2" ht="15">
      <c r="A39" s="886" t="s">
        <v>878</v>
      </c>
      <c r="B39" s="890">
        <v>47</v>
      </c>
    </row>
    <row r="40" spans="1:2" ht="15">
      <c r="A40" s="888" t="s">
        <v>1044</v>
      </c>
      <c r="B40" s="891">
        <v>47</v>
      </c>
    </row>
    <row r="41" spans="1:2" ht="15">
      <c r="A41" s="886" t="s">
        <v>1007</v>
      </c>
      <c r="B41" s="890">
        <v>47</v>
      </c>
    </row>
    <row r="42" spans="1:2" ht="15">
      <c r="A42" s="888" t="s">
        <v>1045</v>
      </c>
      <c r="B42" s="891">
        <v>47</v>
      </c>
    </row>
    <row r="43" spans="1:2" ht="15">
      <c r="A43" s="886" t="s">
        <v>1046</v>
      </c>
      <c r="B43" s="890">
        <v>45</v>
      </c>
    </row>
    <row r="44" spans="1:2" ht="15">
      <c r="A44" s="888" t="s">
        <v>1047</v>
      </c>
      <c r="B44" s="891">
        <v>44</v>
      </c>
    </row>
    <row r="45" spans="1:2" ht="15">
      <c r="A45" s="886" t="s">
        <v>1048</v>
      </c>
      <c r="B45" s="890">
        <v>44</v>
      </c>
    </row>
    <row r="46" spans="1:2" ht="30">
      <c r="A46" s="888" t="s">
        <v>1049</v>
      </c>
      <c r="B46" s="891">
        <v>44</v>
      </c>
    </row>
    <row r="47" spans="1:2" ht="15">
      <c r="A47" s="886" t="s">
        <v>995</v>
      </c>
      <c r="B47" s="890">
        <v>42</v>
      </c>
    </row>
    <row r="48" spans="1:2" ht="15">
      <c r="A48" s="888" t="s">
        <v>1013</v>
      </c>
      <c r="B48" s="891">
        <v>42</v>
      </c>
    </row>
    <row r="49" spans="1:2" ht="15">
      <c r="A49" s="886" t="s">
        <v>996</v>
      </c>
      <c r="B49" s="890">
        <v>41</v>
      </c>
    </row>
    <row r="50" spans="1:2" ht="15">
      <c r="A50" s="888" t="s">
        <v>892</v>
      </c>
      <c r="B50" s="891">
        <v>40</v>
      </c>
    </row>
    <row r="51" spans="1:2" ht="15">
      <c r="A51" s="886" t="s">
        <v>1050</v>
      </c>
      <c r="B51" s="890">
        <v>40</v>
      </c>
    </row>
    <row r="52" spans="1:2" ht="20.25" customHeight="1">
      <c r="A52" s="888" t="s">
        <v>1051</v>
      </c>
      <c r="B52" s="891">
        <v>40</v>
      </c>
    </row>
    <row r="53" spans="1:2" ht="15">
      <c r="A53" s="886" t="s">
        <v>1052</v>
      </c>
      <c r="B53" s="890">
        <v>40</v>
      </c>
    </row>
    <row r="54" spans="1:2" ht="30.75" thickBot="1">
      <c r="A54" s="892" t="s">
        <v>1053</v>
      </c>
      <c r="B54" s="893">
        <v>39</v>
      </c>
    </row>
    <row r="56" spans="1:2" ht="15">
      <c r="A56" s="1294" t="s">
        <v>1071</v>
      </c>
    </row>
  </sheetData>
  <sheetProtection algorithmName="SHA-512" hashValue="eKy2F0c02Xo3WNW1dOnpF8xxtw8sBEBVdEHFKDEJWjoyfdRJc2G53VYbM+DBrrk/lwsX9Dza3mEucEE0HjV6EQ==" saltValue="DZ6oAG13AjwqyAmK6stngQ==" spinCount="100000" sheet="1" objects="1" scenarios="1"/>
  <mergeCells count="3">
    <mergeCell ref="A1:B1"/>
    <mergeCell ref="A2:B2"/>
    <mergeCell ref="A3:B3"/>
  </mergeCells>
  <hyperlinks>
    <hyperlink ref="A56" location="'Table of Contents'!A1" display="Return to Table of Contents" xr:uid="{0E99D0D4-681E-40C8-A4CF-FF2DEE7E5744}"/>
  </hyperlinks>
  <pageMargins left="0.7" right="0.7"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0E3F4-5E69-4FF8-BF14-78DFAD0C6F5A}">
  <dimension ref="A1:DZ70"/>
  <sheetViews>
    <sheetView workbookViewId="0">
      <selection activeCell="A54" sqref="A54"/>
    </sheetView>
  </sheetViews>
  <sheetFormatPr defaultColWidth="9.140625" defaultRowHeight="12.75"/>
  <cols>
    <col min="1" max="1" width="15.7109375" style="293" customWidth="1"/>
    <col min="2" max="2" width="32" style="22" customWidth="1"/>
    <col min="3" max="3" width="24.7109375" style="22" customWidth="1"/>
    <col min="4" max="4" width="3.42578125" style="26" customWidth="1"/>
    <col min="5" max="9" width="9" style="22" customWidth="1"/>
    <col min="10" max="253" width="10.7109375" style="22" customWidth="1"/>
    <col min="254" max="256" width="9.140625" style="22"/>
    <col min="257" max="257" width="15.7109375" style="22" customWidth="1"/>
    <col min="258" max="258" width="32" style="22" customWidth="1"/>
    <col min="259" max="259" width="24.7109375" style="22" customWidth="1"/>
    <col min="260" max="260" width="3.42578125" style="22" customWidth="1"/>
    <col min="261" max="265" width="9" style="22" customWidth="1"/>
    <col min="266" max="509" width="10.7109375" style="22" customWidth="1"/>
    <col min="510" max="512" width="9.140625" style="22"/>
    <col min="513" max="513" width="15.7109375" style="22" customWidth="1"/>
    <col min="514" max="514" width="32" style="22" customWidth="1"/>
    <col min="515" max="515" width="24.7109375" style="22" customWidth="1"/>
    <col min="516" max="516" width="3.42578125" style="22" customWidth="1"/>
    <col min="517" max="521" width="9" style="22" customWidth="1"/>
    <col min="522" max="765" width="10.7109375" style="22" customWidth="1"/>
    <col min="766" max="768" width="9.140625" style="22"/>
    <col min="769" max="769" width="15.7109375" style="22" customWidth="1"/>
    <col min="770" max="770" width="32" style="22" customWidth="1"/>
    <col min="771" max="771" width="24.7109375" style="22" customWidth="1"/>
    <col min="772" max="772" width="3.42578125" style="22" customWidth="1"/>
    <col min="773" max="777" width="9" style="22" customWidth="1"/>
    <col min="778" max="1021" width="10.7109375" style="22" customWidth="1"/>
    <col min="1022" max="1024" width="9.140625" style="22"/>
    <col min="1025" max="1025" width="15.7109375" style="22" customWidth="1"/>
    <col min="1026" max="1026" width="32" style="22" customWidth="1"/>
    <col min="1027" max="1027" width="24.7109375" style="22" customWidth="1"/>
    <col min="1028" max="1028" width="3.42578125" style="22" customWidth="1"/>
    <col min="1029" max="1033" width="9" style="22" customWidth="1"/>
    <col min="1034" max="1277" width="10.7109375" style="22" customWidth="1"/>
    <col min="1278" max="1280" width="9.140625" style="22"/>
    <col min="1281" max="1281" width="15.7109375" style="22" customWidth="1"/>
    <col min="1282" max="1282" width="32" style="22" customWidth="1"/>
    <col min="1283" max="1283" width="24.7109375" style="22" customWidth="1"/>
    <col min="1284" max="1284" width="3.42578125" style="22" customWidth="1"/>
    <col min="1285" max="1289" width="9" style="22" customWidth="1"/>
    <col min="1290" max="1533" width="10.7109375" style="22" customWidth="1"/>
    <col min="1534" max="1536" width="9.140625" style="22"/>
    <col min="1537" max="1537" width="15.7109375" style="22" customWidth="1"/>
    <col min="1538" max="1538" width="32" style="22" customWidth="1"/>
    <col min="1539" max="1539" width="24.7109375" style="22" customWidth="1"/>
    <col min="1540" max="1540" width="3.42578125" style="22" customWidth="1"/>
    <col min="1541" max="1545" width="9" style="22" customWidth="1"/>
    <col min="1546" max="1789" width="10.7109375" style="22" customWidth="1"/>
    <col min="1790" max="1792" width="9.140625" style="22"/>
    <col min="1793" max="1793" width="15.7109375" style="22" customWidth="1"/>
    <col min="1794" max="1794" width="32" style="22" customWidth="1"/>
    <col min="1795" max="1795" width="24.7109375" style="22" customWidth="1"/>
    <col min="1796" max="1796" width="3.42578125" style="22" customWidth="1"/>
    <col min="1797" max="1801" width="9" style="22" customWidth="1"/>
    <col min="1802" max="2045" width="10.7109375" style="22" customWidth="1"/>
    <col min="2046" max="2048" width="9.140625" style="22"/>
    <col min="2049" max="2049" width="15.7109375" style="22" customWidth="1"/>
    <col min="2050" max="2050" width="32" style="22" customWidth="1"/>
    <col min="2051" max="2051" width="24.7109375" style="22" customWidth="1"/>
    <col min="2052" max="2052" width="3.42578125" style="22" customWidth="1"/>
    <col min="2053" max="2057" width="9" style="22" customWidth="1"/>
    <col min="2058" max="2301" width="10.7109375" style="22" customWidth="1"/>
    <col min="2302" max="2304" width="9.140625" style="22"/>
    <col min="2305" max="2305" width="15.7109375" style="22" customWidth="1"/>
    <col min="2306" max="2306" width="32" style="22" customWidth="1"/>
    <col min="2307" max="2307" width="24.7109375" style="22" customWidth="1"/>
    <col min="2308" max="2308" width="3.42578125" style="22" customWidth="1"/>
    <col min="2309" max="2313" width="9" style="22" customWidth="1"/>
    <col min="2314" max="2557" width="10.7109375" style="22" customWidth="1"/>
    <col min="2558" max="2560" width="9.140625" style="22"/>
    <col min="2561" max="2561" width="15.7109375" style="22" customWidth="1"/>
    <col min="2562" max="2562" width="32" style="22" customWidth="1"/>
    <col min="2563" max="2563" width="24.7109375" style="22" customWidth="1"/>
    <col min="2564" max="2564" width="3.42578125" style="22" customWidth="1"/>
    <col min="2565" max="2569" width="9" style="22" customWidth="1"/>
    <col min="2570" max="2813" width="10.7109375" style="22" customWidth="1"/>
    <col min="2814" max="2816" width="9.140625" style="22"/>
    <col min="2817" max="2817" width="15.7109375" style="22" customWidth="1"/>
    <col min="2818" max="2818" width="32" style="22" customWidth="1"/>
    <col min="2819" max="2819" width="24.7109375" style="22" customWidth="1"/>
    <col min="2820" max="2820" width="3.42578125" style="22" customWidth="1"/>
    <col min="2821" max="2825" width="9" style="22" customWidth="1"/>
    <col min="2826" max="3069" width="10.7109375" style="22" customWidth="1"/>
    <col min="3070" max="3072" width="9.140625" style="22"/>
    <col min="3073" max="3073" width="15.7109375" style="22" customWidth="1"/>
    <col min="3074" max="3074" width="32" style="22" customWidth="1"/>
    <col min="3075" max="3075" width="24.7109375" style="22" customWidth="1"/>
    <col min="3076" max="3076" width="3.42578125" style="22" customWidth="1"/>
    <col min="3077" max="3081" width="9" style="22" customWidth="1"/>
    <col min="3082" max="3325" width="10.7109375" style="22" customWidth="1"/>
    <col min="3326" max="3328" width="9.140625" style="22"/>
    <col min="3329" max="3329" width="15.7109375" style="22" customWidth="1"/>
    <col min="3330" max="3330" width="32" style="22" customWidth="1"/>
    <col min="3331" max="3331" width="24.7109375" style="22" customWidth="1"/>
    <col min="3332" max="3332" width="3.42578125" style="22" customWidth="1"/>
    <col min="3333" max="3337" width="9" style="22" customWidth="1"/>
    <col min="3338" max="3581" width="10.7109375" style="22" customWidth="1"/>
    <col min="3582" max="3584" width="9.140625" style="22"/>
    <col min="3585" max="3585" width="15.7109375" style="22" customWidth="1"/>
    <col min="3586" max="3586" width="32" style="22" customWidth="1"/>
    <col min="3587" max="3587" width="24.7109375" style="22" customWidth="1"/>
    <col min="3588" max="3588" width="3.42578125" style="22" customWidth="1"/>
    <col min="3589" max="3593" width="9" style="22" customWidth="1"/>
    <col min="3594" max="3837" width="10.7109375" style="22" customWidth="1"/>
    <col min="3838" max="3840" width="9.140625" style="22"/>
    <col min="3841" max="3841" width="15.7109375" style="22" customWidth="1"/>
    <col min="3842" max="3842" width="32" style="22" customWidth="1"/>
    <col min="3843" max="3843" width="24.7109375" style="22" customWidth="1"/>
    <col min="3844" max="3844" width="3.42578125" style="22" customWidth="1"/>
    <col min="3845" max="3849" width="9" style="22" customWidth="1"/>
    <col min="3850" max="4093" width="10.7109375" style="22" customWidth="1"/>
    <col min="4094" max="4096" width="9.140625" style="22"/>
    <col min="4097" max="4097" width="15.7109375" style="22" customWidth="1"/>
    <col min="4098" max="4098" width="32" style="22" customWidth="1"/>
    <col min="4099" max="4099" width="24.7109375" style="22" customWidth="1"/>
    <col min="4100" max="4100" width="3.42578125" style="22" customWidth="1"/>
    <col min="4101" max="4105" width="9" style="22" customWidth="1"/>
    <col min="4106" max="4349" width="10.7109375" style="22" customWidth="1"/>
    <col min="4350" max="4352" width="9.140625" style="22"/>
    <col min="4353" max="4353" width="15.7109375" style="22" customWidth="1"/>
    <col min="4354" max="4354" width="32" style="22" customWidth="1"/>
    <col min="4355" max="4355" width="24.7109375" style="22" customWidth="1"/>
    <col min="4356" max="4356" width="3.42578125" style="22" customWidth="1"/>
    <col min="4357" max="4361" width="9" style="22" customWidth="1"/>
    <col min="4362" max="4605" width="10.7109375" style="22" customWidth="1"/>
    <col min="4606" max="4608" width="9.140625" style="22"/>
    <col min="4609" max="4609" width="15.7109375" style="22" customWidth="1"/>
    <col min="4610" max="4610" width="32" style="22" customWidth="1"/>
    <col min="4611" max="4611" width="24.7109375" style="22" customWidth="1"/>
    <col min="4612" max="4612" width="3.42578125" style="22" customWidth="1"/>
    <col min="4613" max="4617" width="9" style="22" customWidth="1"/>
    <col min="4618" max="4861" width="10.7109375" style="22" customWidth="1"/>
    <col min="4862" max="4864" width="9.140625" style="22"/>
    <col min="4865" max="4865" width="15.7109375" style="22" customWidth="1"/>
    <col min="4866" max="4866" width="32" style="22" customWidth="1"/>
    <col min="4867" max="4867" width="24.7109375" style="22" customWidth="1"/>
    <col min="4868" max="4868" width="3.42578125" style="22" customWidth="1"/>
    <col min="4869" max="4873" width="9" style="22" customWidth="1"/>
    <col min="4874" max="5117" width="10.7109375" style="22" customWidth="1"/>
    <col min="5118" max="5120" width="9.140625" style="22"/>
    <col min="5121" max="5121" width="15.7109375" style="22" customWidth="1"/>
    <col min="5122" max="5122" width="32" style="22" customWidth="1"/>
    <col min="5123" max="5123" width="24.7109375" style="22" customWidth="1"/>
    <col min="5124" max="5124" width="3.42578125" style="22" customWidth="1"/>
    <col min="5125" max="5129" width="9" style="22" customWidth="1"/>
    <col min="5130" max="5373" width="10.7109375" style="22" customWidth="1"/>
    <col min="5374" max="5376" width="9.140625" style="22"/>
    <col min="5377" max="5377" width="15.7109375" style="22" customWidth="1"/>
    <col min="5378" max="5378" width="32" style="22" customWidth="1"/>
    <col min="5379" max="5379" width="24.7109375" style="22" customWidth="1"/>
    <col min="5380" max="5380" width="3.42578125" style="22" customWidth="1"/>
    <col min="5381" max="5385" width="9" style="22" customWidth="1"/>
    <col min="5386" max="5629" width="10.7109375" style="22" customWidth="1"/>
    <col min="5630" max="5632" width="9.140625" style="22"/>
    <col min="5633" max="5633" width="15.7109375" style="22" customWidth="1"/>
    <col min="5634" max="5634" width="32" style="22" customWidth="1"/>
    <col min="5635" max="5635" width="24.7109375" style="22" customWidth="1"/>
    <col min="5636" max="5636" width="3.42578125" style="22" customWidth="1"/>
    <col min="5637" max="5641" width="9" style="22" customWidth="1"/>
    <col min="5642" max="5885" width="10.7109375" style="22" customWidth="1"/>
    <col min="5886" max="5888" width="9.140625" style="22"/>
    <col min="5889" max="5889" width="15.7109375" style="22" customWidth="1"/>
    <col min="5890" max="5890" width="32" style="22" customWidth="1"/>
    <col min="5891" max="5891" width="24.7109375" style="22" customWidth="1"/>
    <col min="5892" max="5892" width="3.42578125" style="22" customWidth="1"/>
    <col min="5893" max="5897" width="9" style="22" customWidth="1"/>
    <col min="5898" max="6141" width="10.7109375" style="22" customWidth="1"/>
    <col min="6142" max="6144" width="9.140625" style="22"/>
    <col min="6145" max="6145" width="15.7109375" style="22" customWidth="1"/>
    <col min="6146" max="6146" width="32" style="22" customWidth="1"/>
    <col min="6147" max="6147" width="24.7109375" style="22" customWidth="1"/>
    <col min="6148" max="6148" width="3.42578125" style="22" customWidth="1"/>
    <col min="6149" max="6153" width="9" style="22" customWidth="1"/>
    <col min="6154" max="6397" width="10.7109375" style="22" customWidth="1"/>
    <col min="6398" max="6400" width="9.140625" style="22"/>
    <col min="6401" max="6401" width="15.7109375" style="22" customWidth="1"/>
    <col min="6402" max="6402" width="32" style="22" customWidth="1"/>
    <col min="6403" max="6403" width="24.7109375" style="22" customWidth="1"/>
    <col min="6404" max="6404" width="3.42578125" style="22" customWidth="1"/>
    <col min="6405" max="6409" width="9" style="22" customWidth="1"/>
    <col min="6410" max="6653" width="10.7109375" style="22" customWidth="1"/>
    <col min="6654" max="6656" width="9.140625" style="22"/>
    <col min="6657" max="6657" width="15.7109375" style="22" customWidth="1"/>
    <col min="6658" max="6658" width="32" style="22" customWidth="1"/>
    <col min="6659" max="6659" width="24.7109375" style="22" customWidth="1"/>
    <col min="6660" max="6660" width="3.42578125" style="22" customWidth="1"/>
    <col min="6661" max="6665" width="9" style="22" customWidth="1"/>
    <col min="6666" max="6909" width="10.7109375" style="22" customWidth="1"/>
    <col min="6910" max="6912" width="9.140625" style="22"/>
    <col min="6913" max="6913" width="15.7109375" style="22" customWidth="1"/>
    <col min="6914" max="6914" width="32" style="22" customWidth="1"/>
    <col min="6915" max="6915" width="24.7109375" style="22" customWidth="1"/>
    <col min="6916" max="6916" width="3.42578125" style="22" customWidth="1"/>
    <col min="6917" max="6921" width="9" style="22" customWidth="1"/>
    <col min="6922" max="7165" width="10.7109375" style="22" customWidth="1"/>
    <col min="7166" max="7168" width="9.140625" style="22"/>
    <col min="7169" max="7169" width="15.7109375" style="22" customWidth="1"/>
    <col min="7170" max="7170" width="32" style="22" customWidth="1"/>
    <col min="7171" max="7171" width="24.7109375" style="22" customWidth="1"/>
    <col min="7172" max="7172" width="3.42578125" style="22" customWidth="1"/>
    <col min="7173" max="7177" width="9" style="22" customWidth="1"/>
    <col min="7178" max="7421" width="10.7109375" style="22" customWidth="1"/>
    <col min="7422" max="7424" width="9.140625" style="22"/>
    <col min="7425" max="7425" width="15.7109375" style="22" customWidth="1"/>
    <col min="7426" max="7426" width="32" style="22" customWidth="1"/>
    <col min="7427" max="7427" width="24.7109375" style="22" customWidth="1"/>
    <col min="7428" max="7428" width="3.42578125" style="22" customWidth="1"/>
    <col min="7429" max="7433" width="9" style="22" customWidth="1"/>
    <col min="7434" max="7677" width="10.7109375" style="22" customWidth="1"/>
    <col min="7678" max="7680" width="9.140625" style="22"/>
    <col min="7681" max="7681" width="15.7109375" style="22" customWidth="1"/>
    <col min="7682" max="7682" width="32" style="22" customWidth="1"/>
    <col min="7683" max="7683" width="24.7109375" style="22" customWidth="1"/>
    <col min="7684" max="7684" width="3.42578125" style="22" customWidth="1"/>
    <col min="7685" max="7689" width="9" style="22" customWidth="1"/>
    <col min="7690" max="7933" width="10.7109375" style="22" customWidth="1"/>
    <col min="7934" max="7936" width="9.140625" style="22"/>
    <col min="7937" max="7937" width="15.7109375" style="22" customWidth="1"/>
    <col min="7938" max="7938" width="32" style="22" customWidth="1"/>
    <col min="7939" max="7939" width="24.7109375" style="22" customWidth="1"/>
    <col min="7940" max="7940" width="3.42578125" style="22" customWidth="1"/>
    <col min="7941" max="7945" width="9" style="22" customWidth="1"/>
    <col min="7946" max="8189" width="10.7109375" style="22" customWidth="1"/>
    <col min="8190" max="8192" width="9.140625" style="22"/>
    <col min="8193" max="8193" width="15.7109375" style="22" customWidth="1"/>
    <col min="8194" max="8194" width="32" style="22" customWidth="1"/>
    <col min="8195" max="8195" width="24.7109375" style="22" customWidth="1"/>
    <col min="8196" max="8196" width="3.42578125" style="22" customWidth="1"/>
    <col min="8197" max="8201" width="9" style="22" customWidth="1"/>
    <col min="8202" max="8445" width="10.7109375" style="22" customWidth="1"/>
    <col min="8446" max="8448" width="9.140625" style="22"/>
    <col min="8449" max="8449" width="15.7109375" style="22" customWidth="1"/>
    <col min="8450" max="8450" width="32" style="22" customWidth="1"/>
    <col min="8451" max="8451" width="24.7109375" style="22" customWidth="1"/>
    <col min="8452" max="8452" width="3.42578125" style="22" customWidth="1"/>
    <col min="8453" max="8457" width="9" style="22" customWidth="1"/>
    <col min="8458" max="8701" width="10.7109375" style="22" customWidth="1"/>
    <col min="8702" max="8704" width="9.140625" style="22"/>
    <col min="8705" max="8705" width="15.7109375" style="22" customWidth="1"/>
    <col min="8706" max="8706" width="32" style="22" customWidth="1"/>
    <col min="8707" max="8707" width="24.7109375" style="22" customWidth="1"/>
    <col min="8708" max="8708" width="3.42578125" style="22" customWidth="1"/>
    <col min="8709" max="8713" width="9" style="22" customWidth="1"/>
    <col min="8714" max="8957" width="10.7109375" style="22" customWidth="1"/>
    <col min="8958" max="8960" width="9.140625" style="22"/>
    <col min="8961" max="8961" width="15.7109375" style="22" customWidth="1"/>
    <col min="8962" max="8962" width="32" style="22" customWidth="1"/>
    <col min="8963" max="8963" width="24.7109375" style="22" customWidth="1"/>
    <col min="8964" max="8964" width="3.42578125" style="22" customWidth="1"/>
    <col min="8965" max="8969" width="9" style="22" customWidth="1"/>
    <col min="8970" max="9213" width="10.7109375" style="22" customWidth="1"/>
    <col min="9214" max="9216" width="9.140625" style="22"/>
    <col min="9217" max="9217" width="15.7109375" style="22" customWidth="1"/>
    <col min="9218" max="9218" width="32" style="22" customWidth="1"/>
    <col min="9219" max="9219" width="24.7109375" style="22" customWidth="1"/>
    <col min="9220" max="9220" width="3.42578125" style="22" customWidth="1"/>
    <col min="9221" max="9225" width="9" style="22" customWidth="1"/>
    <col min="9226" max="9469" width="10.7109375" style="22" customWidth="1"/>
    <col min="9470" max="9472" width="9.140625" style="22"/>
    <col min="9473" max="9473" width="15.7109375" style="22" customWidth="1"/>
    <col min="9474" max="9474" width="32" style="22" customWidth="1"/>
    <col min="9475" max="9475" width="24.7109375" style="22" customWidth="1"/>
    <col min="9476" max="9476" width="3.42578125" style="22" customWidth="1"/>
    <col min="9477" max="9481" width="9" style="22" customWidth="1"/>
    <col min="9482" max="9725" width="10.7109375" style="22" customWidth="1"/>
    <col min="9726" max="9728" width="9.140625" style="22"/>
    <col min="9729" max="9729" width="15.7109375" style="22" customWidth="1"/>
    <col min="9730" max="9730" width="32" style="22" customWidth="1"/>
    <col min="9731" max="9731" width="24.7109375" style="22" customWidth="1"/>
    <col min="9732" max="9732" width="3.42578125" style="22" customWidth="1"/>
    <col min="9733" max="9737" width="9" style="22" customWidth="1"/>
    <col min="9738" max="9981" width="10.7109375" style="22" customWidth="1"/>
    <col min="9982" max="9984" width="9.140625" style="22"/>
    <col min="9985" max="9985" width="15.7109375" style="22" customWidth="1"/>
    <col min="9986" max="9986" width="32" style="22" customWidth="1"/>
    <col min="9987" max="9987" width="24.7109375" style="22" customWidth="1"/>
    <col min="9988" max="9988" width="3.42578125" style="22" customWidth="1"/>
    <col min="9989" max="9993" width="9" style="22" customWidth="1"/>
    <col min="9994" max="10237" width="10.7109375" style="22" customWidth="1"/>
    <col min="10238" max="10240" width="9.140625" style="22"/>
    <col min="10241" max="10241" width="15.7109375" style="22" customWidth="1"/>
    <col min="10242" max="10242" width="32" style="22" customWidth="1"/>
    <col min="10243" max="10243" width="24.7109375" style="22" customWidth="1"/>
    <col min="10244" max="10244" width="3.42578125" style="22" customWidth="1"/>
    <col min="10245" max="10249" width="9" style="22" customWidth="1"/>
    <col min="10250" max="10493" width="10.7109375" style="22" customWidth="1"/>
    <col min="10494" max="10496" width="9.140625" style="22"/>
    <col min="10497" max="10497" width="15.7109375" style="22" customWidth="1"/>
    <col min="10498" max="10498" width="32" style="22" customWidth="1"/>
    <col min="10499" max="10499" width="24.7109375" style="22" customWidth="1"/>
    <col min="10500" max="10500" width="3.42578125" style="22" customWidth="1"/>
    <col min="10501" max="10505" width="9" style="22" customWidth="1"/>
    <col min="10506" max="10749" width="10.7109375" style="22" customWidth="1"/>
    <col min="10750" max="10752" width="9.140625" style="22"/>
    <col min="10753" max="10753" width="15.7109375" style="22" customWidth="1"/>
    <col min="10754" max="10754" width="32" style="22" customWidth="1"/>
    <col min="10755" max="10755" width="24.7109375" style="22" customWidth="1"/>
    <col min="10756" max="10756" width="3.42578125" style="22" customWidth="1"/>
    <col min="10757" max="10761" width="9" style="22" customWidth="1"/>
    <col min="10762" max="11005" width="10.7109375" style="22" customWidth="1"/>
    <col min="11006" max="11008" width="9.140625" style="22"/>
    <col min="11009" max="11009" width="15.7109375" style="22" customWidth="1"/>
    <col min="11010" max="11010" width="32" style="22" customWidth="1"/>
    <col min="11011" max="11011" width="24.7109375" style="22" customWidth="1"/>
    <col min="11012" max="11012" width="3.42578125" style="22" customWidth="1"/>
    <col min="11013" max="11017" width="9" style="22" customWidth="1"/>
    <col min="11018" max="11261" width="10.7109375" style="22" customWidth="1"/>
    <col min="11262" max="11264" width="9.140625" style="22"/>
    <col min="11265" max="11265" width="15.7109375" style="22" customWidth="1"/>
    <col min="11266" max="11266" width="32" style="22" customWidth="1"/>
    <col min="11267" max="11267" width="24.7109375" style="22" customWidth="1"/>
    <col min="11268" max="11268" width="3.42578125" style="22" customWidth="1"/>
    <col min="11269" max="11273" width="9" style="22" customWidth="1"/>
    <col min="11274" max="11517" width="10.7109375" style="22" customWidth="1"/>
    <col min="11518" max="11520" width="9.140625" style="22"/>
    <col min="11521" max="11521" width="15.7109375" style="22" customWidth="1"/>
    <col min="11522" max="11522" width="32" style="22" customWidth="1"/>
    <col min="11523" max="11523" width="24.7109375" style="22" customWidth="1"/>
    <col min="11524" max="11524" width="3.42578125" style="22" customWidth="1"/>
    <col min="11525" max="11529" width="9" style="22" customWidth="1"/>
    <col min="11530" max="11773" width="10.7109375" style="22" customWidth="1"/>
    <col min="11774" max="11776" width="9.140625" style="22"/>
    <col min="11777" max="11777" width="15.7109375" style="22" customWidth="1"/>
    <col min="11778" max="11778" width="32" style="22" customWidth="1"/>
    <col min="11779" max="11779" width="24.7109375" style="22" customWidth="1"/>
    <col min="11780" max="11780" width="3.42578125" style="22" customWidth="1"/>
    <col min="11781" max="11785" width="9" style="22" customWidth="1"/>
    <col min="11786" max="12029" width="10.7109375" style="22" customWidth="1"/>
    <col min="12030" max="12032" width="9.140625" style="22"/>
    <col min="12033" max="12033" width="15.7109375" style="22" customWidth="1"/>
    <col min="12034" max="12034" width="32" style="22" customWidth="1"/>
    <col min="12035" max="12035" width="24.7109375" style="22" customWidth="1"/>
    <col min="12036" max="12036" width="3.42578125" style="22" customWidth="1"/>
    <col min="12037" max="12041" width="9" style="22" customWidth="1"/>
    <col min="12042" max="12285" width="10.7109375" style="22" customWidth="1"/>
    <col min="12286" max="12288" width="9.140625" style="22"/>
    <col min="12289" max="12289" width="15.7109375" style="22" customWidth="1"/>
    <col min="12290" max="12290" width="32" style="22" customWidth="1"/>
    <col min="12291" max="12291" width="24.7109375" style="22" customWidth="1"/>
    <col min="12292" max="12292" width="3.42578125" style="22" customWidth="1"/>
    <col min="12293" max="12297" width="9" style="22" customWidth="1"/>
    <col min="12298" max="12541" width="10.7109375" style="22" customWidth="1"/>
    <col min="12542" max="12544" width="9.140625" style="22"/>
    <col min="12545" max="12545" width="15.7109375" style="22" customWidth="1"/>
    <col min="12546" max="12546" width="32" style="22" customWidth="1"/>
    <col min="12547" max="12547" width="24.7109375" style="22" customWidth="1"/>
    <col min="12548" max="12548" width="3.42578125" style="22" customWidth="1"/>
    <col min="12549" max="12553" width="9" style="22" customWidth="1"/>
    <col min="12554" max="12797" width="10.7109375" style="22" customWidth="1"/>
    <col min="12798" max="12800" width="9.140625" style="22"/>
    <col min="12801" max="12801" width="15.7109375" style="22" customWidth="1"/>
    <col min="12802" max="12802" width="32" style="22" customWidth="1"/>
    <col min="12803" max="12803" width="24.7109375" style="22" customWidth="1"/>
    <col min="12804" max="12804" width="3.42578125" style="22" customWidth="1"/>
    <col min="12805" max="12809" width="9" style="22" customWidth="1"/>
    <col min="12810" max="13053" width="10.7109375" style="22" customWidth="1"/>
    <col min="13054" max="13056" width="9.140625" style="22"/>
    <col min="13057" max="13057" width="15.7109375" style="22" customWidth="1"/>
    <col min="13058" max="13058" width="32" style="22" customWidth="1"/>
    <col min="13059" max="13059" width="24.7109375" style="22" customWidth="1"/>
    <col min="13060" max="13060" width="3.42578125" style="22" customWidth="1"/>
    <col min="13061" max="13065" width="9" style="22" customWidth="1"/>
    <col min="13066" max="13309" width="10.7109375" style="22" customWidth="1"/>
    <col min="13310" max="13312" width="9.140625" style="22"/>
    <col min="13313" max="13313" width="15.7109375" style="22" customWidth="1"/>
    <col min="13314" max="13314" width="32" style="22" customWidth="1"/>
    <col min="13315" max="13315" width="24.7109375" style="22" customWidth="1"/>
    <col min="13316" max="13316" width="3.42578125" style="22" customWidth="1"/>
    <col min="13317" max="13321" width="9" style="22" customWidth="1"/>
    <col min="13322" max="13565" width="10.7109375" style="22" customWidth="1"/>
    <col min="13566" max="13568" width="9.140625" style="22"/>
    <col min="13569" max="13569" width="15.7109375" style="22" customWidth="1"/>
    <col min="13570" max="13570" width="32" style="22" customWidth="1"/>
    <col min="13571" max="13571" width="24.7109375" style="22" customWidth="1"/>
    <col min="13572" max="13572" width="3.42578125" style="22" customWidth="1"/>
    <col min="13573" max="13577" width="9" style="22" customWidth="1"/>
    <col min="13578" max="13821" width="10.7109375" style="22" customWidth="1"/>
    <col min="13822" max="13824" width="9.140625" style="22"/>
    <col min="13825" max="13825" width="15.7109375" style="22" customWidth="1"/>
    <col min="13826" max="13826" width="32" style="22" customWidth="1"/>
    <col min="13827" max="13827" width="24.7109375" style="22" customWidth="1"/>
    <col min="13828" max="13828" width="3.42578125" style="22" customWidth="1"/>
    <col min="13829" max="13833" width="9" style="22" customWidth="1"/>
    <col min="13834" max="14077" width="10.7109375" style="22" customWidth="1"/>
    <col min="14078" max="14080" width="9.140625" style="22"/>
    <col min="14081" max="14081" width="15.7109375" style="22" customWidth="1"/>
    <col min="14082" max="14082" width="32" style="22" customWidth="1"/>
    <col min="14083" max="14083" width="24.7109375" style="22" customWidth="1"/>
    <col min="14084" max="14084" width="3.42578125" style="22" customWidth="1"/>
    <col min="14085" max="14089" width="9" style="22" customWidth="1"/>
    <col min="14090" max="14333" width="10.7109375" style="22" customWidth="1"/>
    <col min="14334" max="14336" width="9.140625" style="22"/>
    <col min="14337" max="14337" width="15.7109375" style="22" customWidth="1"/>
    <col min="14338" max="14338" width="32" style="22" customWidth="1"/>
    <col min="14339" max="14339" width="24.7109375" style="22" customWidth="1"/>
    <col min="14340" max="14340" width="3.42578125" style="22" customWidth="1"/>
    <col min="14341" max="14345" width="9" style="22" customWidth="1"/>
    <col min="14346" max="14589" width="10.7109375" style="22" customWidth="1"/>
    <col min="14590" max="14592" width="9.140625" style="22"/>
    <col min="14593" max="14593" width="15.7109375" style="22" customWidth="1"/>
    <col min="14594" max="14594" width="32" style="22" customWidth="1"/>
    <col min="14595" max="14595" width="24.7109375" style="22" customWidth="1"/>
    <col min="14596" max="14596" width="3.42578125" style="22" customWidth="1"/>
    <col min="14597" max="14601" width="9" style="22" customWidth="1"/>
    <col min="14602" max="14845" width="10.7109375" style="22" customWidth="1"/>
    <col min="14846" max="14848" width="9.140625" style="22"/>
    <col min="14849" max="14849" width="15.7109375" style="22" customWidth="1"/>
    <col min="14850" max="14850" width="32" style="22" customWidth="1"/>
    <col min="14851" max="14851" width="24.7109375" style="22" customWidth="1"/>
    <col min="14852" max="14852" width="3.42578125" style="22" customWidth="1"/>
    <col min="14853" max="14857" width="9" style="22" customWidth="1"/>
    <col min="14858" max="15101" width="10.7109375" style="22" customWidth="1"/>
    <col min="15102" max="15104" width="9.140625" style="22"/>
    <col min="15105" max="15105" width="15.7109375" style="22" customWidth="1"/>
    <col min="15106" max="15106" width="32" style="22" customWidth="1"/>
    <col min="15107" max="15107" width="24.7109375" style="22" customWidth="1"/>
    <col min="15108" max="15108" width="3.42578125" style="22" customWidth="1"/>
    <col min="15109" max="15113" width="9" style="22" customWidth="1"/>
    <col min="15114" max="15357" width="10.7109375" style="22" customWidth="1"/>
    <col min="15358" max="15360" width="9.140625" style="22"/>
    <col min="15361" max="15361" width="15.7109375" style="22" customWidth="1"/>
    <col min="15362" max="15362" width="32" style="22" customWidth="1"/>
    <col min="15363" max="15363" width="24.7109375" style="22" customWidth="1"/>
    <col min="15364" max="15364" width="3.42578125" style="22" customWidth="1"/>
    <col min="15365" max="15369" width="9" style="22" customWidth="1"/>
    <col min="15370" max="15613" width="10.7109375" style="22" customWidth="1"/>
    <col min="15614" max="15616" width="9.140625" style="22"/>
    <col min="15617" max="15617" width="15.7109375" style="22" customWidth="1"/>
    <col min="15618" max="15618" width="32" style="22" customWidth="1"/>
    <col min="15619" max="15619" width="24.7109375" style="22" customWidth="1"/>
    <col min="15620" max="15620" width="3.42578125" style="22" customWidth="1"/>
    <col min="15621" max="15625" width="9" style="22" customWidth="1"/>
    <col min="15626" max="15869" width="10.7109375" style="22" customWidth="1"/>
    <col min="15870" max="15872" width="9.140625" style="22"/>
    <col min="15873" max="15873" width="15.7109375" style="22" customWidth="1"/>
    <col min="15874" max="15874" width="32" style="22" customWidth="1"/>
    <col min="15875" max="15875" width="24.7109375" style="22" customWidth="1"/>
    <col min="15876" max="15876" width="3.42578125" style="22" customWidth="1"/>
    <col min="15877" max="15881" width="9" style="22" customWidth="1"/>
    <col min="15882" max="16125" width="10.7109375" style="22" customWidth="1"/>
    <col min="16126" max="16128" width="9.140625" style="22"/>
    <col min="16129" max="16129" width="15.7109375" style="22" customWidth="1"/>
    <col min="16130" max="16130" width="32" style="22" customWidth="1"/>
    <col min="16131" max="16131" width="24.7109375" style="22" customWidth="1"/>
    <col min="16132" max="16132" width="3.42578125" style="22" customWidth="1"/>
    <col min="16133" max="16137" width="9" style="22" customWidth="1"/>
    <col min="16138" max="16381" width="10.7109375" style="22" customWidth="1"/>
    <col min="16382" max="16384" width="9.140625" style="22"/>
  </cols>
  <sheetData>
    <row r="1" spans="1:9" s="264" customFormat="1" ht="15" customHeight="1">
      <c r="A1" s="1350" t="s">
        <v>99</v>
      </c>
      <c r="B1" s="1351"/>
      <c r="C1" s="1352"/>
      <c r="D1" s="263"/>
    </row>
    <row r="2" spans="1:9" ht="15.75">
      <c r="A2" s="1353" t="s">
        <v>100</v>
      </c>
      <c r="B2" s="1354"/>
      <c r="C2" s="1355"/>
      <c r="D2" s="265"/>
    </row>
    <row r="3" spans="1:9" ht="15.75" customHeight="1" thickBot="1">
      <c r="A3" s="1356" t="s">
        <v>913</v>
      </c>
      <c r="B3" s="1357"/>
      <c r="C3" s="1358"/>
      <c r="D3" s="265"/>
    </row>
    <row r="4" spans="1:9" s="269" customFormat="1" ht="27" customHeight="1" thickBot="1">
      <c r="A4" s="266" t="s">
        <v>83</v>
      </c>
      <c r="B4" s="267" t="s">
        <v>101</v>
      </c>
      <c r="C4" s="268" t="s">
        <v>102</v>
      </c>
      <c r="I4" s="270"/>
    </row>
    <row r="5" spans="1:9" ht="14.1" hidden="1" customHeight="1">
      <c r="A5" s="271">
        <v>1974</v>
      </c>
      <c r="B5" s="272">
        <v>47411</v>
      </c>
      <c r="C5" s="273">
        <v>162447</v>
      </c>
      <c r="D5" s="22"/>
    </row>
    <row r="6" spans="1:9" ht="14.1" hidden="1" customHeight="1">
      <c r="A6" s="274">
        <v>1978</v>
      </c>
      <c r="B6" s="275">
        <v>57031</v>
      </c>
      <c r="C6" s="276">
        <v>144056</v>
      </c>
      <c r="D6" s="22"/>
    </row>
    <row r="7" spans="1:9" ht="14.1" hidden="1" customHeight="1">
      <c r="A7" s="274">
        <v>1979</v>
      </c>
      <c r="B7" s="275">
        <v>50085</v>
      </c>
      <c r="C7" s="276">
        <v>151702</v>
      </c>
      <c r="D7" s="22"/>
    </row>
    <row r="8" spans="1:9" ht="14.1" hidden="1" customHeight="1">
      <c r="A8" s="274">
        <v>1980</v>
      </c>
      <c r="B8" s="275">
        <v>64289</v>
      </c>
      <c r="C8" s="276">
        <v>167533</v>
      </c>
      <c r="D8" s="22"/>
    </row>
    <row r="9" spans="1:9" ht="14.1" hidden="1" customHeight="1">
      <c r="A9" s="274">
        <v>1981</v>
      </c>
      <c r="B9" s="275">
        <v>71033</v>
      </c>
      <c r="C9" s="276">
        <v>181727</v>
      </c>
      <c r="D9" s="22"/>
    </row>
    <row r="10" spans="1:9" ht="14.1" hidden="1" customHeight="1">
      <c r="A10" s="274">
        <v>1982</v>
      </c>
      <c r="B10" s="275">
        <v>87659</v>
      </c>
      <c r="C10" s="276">
        <v>216509</v>
      </c>
      <c r="D10" s="22"/>
    </row>
    <row r="11" spans="1:9" ht="14.1" hidden="1" customHeight="1">
      <c r="A11" s="274">
        <v>1983</v>
      </c>
      <c r="B11" s="275">
        <v>102532</v>
      </c>
      <c r="C11" s="276">
        <v>223101</v>
      </c>
      <c r="D11" s="22"/>
    </row>
    <row r="12" spans="1:9" ht="14.1" hidden="1" customHeight="1">
      <c r="A12" s="274">
        <v>1984</v>
      </c>
      <c r="B12" s="275">
        <v>90687</v>
      </c>
      <c r="C12" s="276">
        <v>219567</v>
      </c>
      <c r="D12" s="22"/>
    </row>
    <row r="13" spans="1:9" ht="14.1" hidden="1" customHeight="1">
      <c r="A13" s="274">
        <v>1985</v>
      </c>
      <c r="B13" s="275">
        <v>90648</v>
      </c>
      <c r="C13" s="276">
        <v>215512</v>
      </c>
      <c r="D13" s="22"/>
    </row>
    <row r="14" spans="1:9" ht="14.1" hidden="1" customHeight="1">
      <c r="A14" s="274">
        <v>1986</v>
      </c>
      <c r="B14" s="275">
        <v>80547</v>
      </c>
      <c r="C14" s="276">
        <v>207774</v>
      </c>
      <c r="D14" s="22"/>
    </row>
    <row r="15" spans="1:9" ht="14.1" hidden="1" customHeight="1">
      <c r="A15" s="274">
        <v>1987</v>
      </c>
      <c r="B15" s="275">
        <v>65010</v>
      </c>
      <c r="C15" s="276">
        <v>209911</v>
      </c>
      <c r="D15" s="22"/>
    </row>
    <row r="16" spans="1:9" ht="14.1" hidden="1" customHeight="1">
      <c r="A16" s="274">
        <v>1988</v>
      </c>
      <c r="B16" s="275">
        <v>75678</v>
      </c>
      <c r="C16" s="276">
        <v>215280</v>
      </c>
      <c r="D16" s="22"/>
    </row>
    <row r="17" spans="1:130" ht="14.1" hidden="1" customHeight="1">
      <c r="A17" s="274">
        <v>1991</v>
      </c>
      <c r="B17" s="275">
        <v>104086</v>
      </c>
      <c r="C17" s="276">
        <v>254507</v>
      </c>
      <c r="D17" s="22"/>
    </row>
    <row r="18" spans="1:130" ht="14.1" hidden="1" customHeight="1">
      <c r="A18" s="274">
        <v>1992</v>
      </c>
      <c r="B18" s="275">
        <v>112201</v>
      </c>
      <c r="C18" s="276">
        <v>269596</v>
      </c>
      <c r="D18" s="22"/>
    </row>
    <row r="19" spans="1:130" ht="14.1" hidden="1" customHeight="1">
      <c r="A19" s="274">
        <v>1993</v>
      </c>
      <c r="B19" s="275">
        <v>99904</v>
      </c>
      <c r="C19" s="277">
        <v>244646</v>
      </c>
      <c r="D19" s="22"/>
    </row>
    <row r="20" spans="1:130" ht="14.1" hidden="1" customHeight="1">
      <c r="A20" s="274">
        <v>1994</v>
      </c>
      <c r="B20" s="275">
        <f>84374+23450</f>
        <v>107824</v>
      </c>
      <c r="C20" s="277">
        <f>28777+232472</f>
        <v>261249</v>
      </c>
      <c r="D20" s="22"/>
    </row>
    <row r="21" spans="1:130" ht="14.1" hidden="1" customHeight="1">
      <c r="A21" s="274">
        <v>1995</v>
      </c>
      <c r="B21" s="275">
        <f>101776+22499</f>
        <v>124275</v>
      </c>
      <c r="C21" s="277">
        <f>36249+262273</f>
        <v>298522</v>
      </c>
      <c r="D21" s="22"/>
    </row>
    <row r="22" spans="1:130" s="23" customFormat="1" ht="14.1" hidden="1" customHeight="1">
      <c r="A22" s="274">
        <v>1996</v>
      </c>
      <c r="B22" s="275">
        <f>116106+23837</f>
        <v>139943</v>
      </c>
      <c r="C22" s="277">
        <f>29928+273792</f>
        <v>303720</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row>
    <row r="23" spans="1:130" ht="14.1" hidden="1" customHeight="1">
      <c r="A23" s="274">
        <v>1997</v>
      </c>
      <c r="B23" s="275">
        <f>26150+2156+12920+265+65011+5928</f>
        <v>112430</v>
      </c>
      <c r="C23" s="277">
        <f>26150+2156+216068+10516+19187+1218</f>
        <v>275295</v>
      </c>
      <c r="D23" s="22"/>
    </row>
    <row r="24" spans="1:130" ht="14.1" hidden="1" customHeight="1">
      <c r="A24" s="274">
        <v>1998</v>
      </c>
      <c r="B24" s="275">
        <f>57619+27071+139756</f>
        <v>224446</v>
      </c>
      <c r="C24" s="277">
        <f>57619+303073+18792</f>
        <v>379484</v>
      </c>
      <c r="D24" s="22"/>
    </row>
    <row r="25" spans="1:130" s="264" customFormat="1" ht="14.1" hidden="1" customHeight="1">
      <c r="A25" s="274">
        <v>1999</v>
      </c>
      <c r="B25" s="275">
        <f>28462+38780+175965</f>
        <v>243207</v>
      </c>
      <c r="C25" s="277">
        <f>28462+357480+9784+18968+143</f>
        <v>414837</v>
      </c>
    </row>
    <row r="26" spans="1:130" ht="14.1" hidden="1" customHeight="1">
      <c r="A26" s="278">
        <v>2000</v>
      </c>
      <c r="B26" s="279">
        <f>72918+4023+29981+430+194109+6595</f>
        <v>308056</v>
      </c>
      <c r="C26" s="280">
        <f>72918+4023+380834+9861+17362+131</f>
        <v>485129</v>
      </c>
      <c r="D26" s="22"/>
    </row>
    <row r="27" spans="1:130" ht="14.1" hidden="1" customHeight="1">
      <c r="A27" s="281">
        <v>2001</v>
      </c>
      <c r="B27" s="279">
        <f>74643+3571+33410+348+236316+7491</f>
        <v>355779</v>
      </c>
      <c r="C27" s="280">
        <f>74643+3571+438864+10536+14299+94</f>
        <v>542007</v>
      </c>
      <c r="D27" s="22"/>
    </row>
    <row r="28" spans="1:130" ht="14.1" hidden="1" customHeight="1">
      <c r="A28" s="278">
        <v>2002</v>
      </c>
      <c r="B28" s="282">
        <v>433691</v>
      </c>
      <c r="C28" s="283">
        <v>636530</v>
      </c>
      <c r="D28" s="22"/>
    </row>
    <row r="29" spans="1:130" ht="14.1" customHeight="1">
      <c r="A29" s="278">
        <v>2003</v>
      </c>
      <c r="B29" s="282">
        <v>471382</v>
      </c>
      <c r="C29" s="284">
        <v>674691</v>
      </c>
      <c r="D29" s="22"/>
    </row>
    <row r="30" spans="1:130" ht="14.1" customHeight="1">
      <c r="A30" s="278">
        <v>2004</v>
      </c>
      <c r="B30" s="282">
        <v>528685</v>
      </c>
      <c r="C30" s="284">
        <v>756604</v>
      </c>
      <c r="D30" s="22"/>
    </row>
    <row r="31" spans="1:130" ht="14.1" customHeight="1">
      <c r="A31" s="278">
        <v>2005</v>
      </c>
      <c r="B31" s="282">
        <v>611114</v>
      </c>
      <c r="C31" s="284">
        <v>885002</v>
      </c>
      <c r="D31" s="22"/>
    </row>
    <row r="32" spans="1:130" ht="14.1" customHeight="1">
      <c r="A32" s="278">
        <v>2006</v>
      </c>
      <c r="B32" s="282">
        <v>701147</v>
      </c>
      <c r="C32" s="284">
        <v>1003884</v>
      </c>
      <c r="D32" s="22"/>
    </row>
    <row r="33" spans="1:6" ht="14.1" customHeight="1">
      <c r="A33" s="278">
        <v>2007</v>
      </c>
      <c r="B33" s="282">
        <v>760924</v>
      </c>
      <c r="C33" s="284">
        <v>1112517</v>
      </c>
      <c r="D33" s="22"/>
    </row>
    <row r="34" spans="1:6" ht="14.1" customHeight="1">
      <c r="A34" s="278">
        <v>2008</v>
      </c>
      <c r="B34" s="282">
        <v>771529</v>
      </c>
      <c r="C34" s="284">
        <v>1208076</v>
      </c>
      <c r="D34" s="22"/>
      <c r="E34" s="142"/>
      <c r="F34" s="142"/>
    </row>
    <row r="35" spans="1:6" ht="14.1" customHeight="1">
      <c r="A35" s="278">
        <v>2009</v>
      </c>
      <c r="B35" s="282">
        <v>735961</v>
      </c>
      <c r="C35" s="284">
        <v>1207794</v>
      </c>
      <c r="D35" s="22"/>
    </row>
    <row r="36" spans="1:6" ht="14.1" customHeight="1">
      <c r="A36" s="278">
        <v>2010</v>
      </c>
      <c r="B36" s="282">
        <v>726331</v>
      </c>
      <c r="C36" s="284">
        <v>1163751</v>
      </c>
      <c r="D36" s="22"/>
    </row>
    <row r="37" spans="1:6" ht="14.1" customHeight="1">
      <c r="A37" s="278">
        <v>2011</v>
      </c>
      <c r="B37" s="282">
        <v>690967</v>
      </c>
      <c r="C37" s="284">
        <v>1168928</v>
      </c>
      <c r="D37" s="22"/>
    </row>
    <row r="38" spans="1:6" ht="14.1" customHeight="1">
      <c r="A38" s="278">
        <v>2012</v>
      </c>
      <c r="B38" s="282">
        <f>608283+25529</f>
        <v>633812</v>
      </c>
      <c r="C38" s="284">
        <f>84419+4194+996519+26457+45414+144</f>
        <v>1157147</v>
      </c>
      <c r="D38" s="22"/>
    </row>
    <row r="39" spans="1:6" ht="14.1" customHeight="1">
      <c r="A39" s="278">
        <v>2013</v>
      </c>
      <c r="B39" s="24">
        <v>616409</v>
      </c>
      <c r="C39" s="138">
        <v>1148823</v>
      </c>
      <c r="D39" s="22"/>
    </row>
    <row r="40" spans="1:6" ht="14.1" customHeight="1">
      <c r="A40" s="285">
        <v>2014</v>
      </c>
      <c r="B40" s="24">
        <v>642949</v>
      </c>
      <c r="C40" s="138">
        <v>1127701</v>
      </c>
      <c r="D40" s="22"/>
      <c r="E40" s="286"/>
    </row>
    <row r="41" spans="1:6" ht="14.1" customHeight="1">
      <c r="A41" s="278">
        <v>2015</v>
      </c>
      <c r="B41" s="24">
        <v>592417</v>
      </c>
      <c r="C41" s="138">
        <v>1099468</v>
      </c>
      <c r="D41" s="22"/>
      <c r="E41" s="286"/>
    </row>
    <row r="42" spans="1:6" ht="14.1" customHeight="1">
      <c r="A42" s="278">
        <v>2016</v>
      </c>
      <c r="B42" s="24">
        <v>579074</v>
      </c>
      <c r="C42" s="138">
        <v>1070163</v>
      </c>
      <c r="D42" s="22"/>
      <c r="E42" s="286"/>
    </row>
    <row r="43" spans="1:6" ht="14.1" customHeight="1">
      <c r="A43" s="278">
        <v>2017</v>
      </c>
      <c r="B43" s="24">
        <v>569088</v>
      </c>
      <c r="C43" s="138">
        <v>1082661</v>
      </c>
      <c r="D43" s="22"/>
      <c r="E43" s="286"/>
    </row>
    <row r="44" spans="1:6" ht="14.1" customHeight="1">
      <c r="A44" s="278">
        <v>2018</v>
      </c>
      <c r="B44" s="24">
        <v>542446</v>
      </c>
      <c r="C44" s="138">
        <v>1071395</v>
      </c>
      <c r="D44" s="22"/>
      <c r="E44" s="286"/>
    </row>
    <row r="45" spans="1:6" ht="14.1" customHeight="1">
      <c r="A45" s="278">
        <v>2019</v>
      </c>
      <c r="B45" s="24">
        <v>600728</v>
      </c>
      <c r="C45" s="138">
        <v>1011201</v>
      </c>
      <c r="D45" s="22"/>
      <c r="E45" s="286"/>
    </row>
    <row r="46" spans="1:6" ht="14.1" customHeight="1">
      <c r="A46" s="278">
        <v>2020</v>
      </c>
      <c r="B46" s="24">
        <v>630873</v>
      </c>
      <c r="C46" s="138">
        <v>1011827</v>
      </c>
      <c r="D46" s="22"/>
      <c r="E46" s="286"/>
    </row>
    <row r="47" spans="1:6" ht="14.1" customHeight="1">
      <c r="A47" s="278">
        <v>2021</v>
      </c>
      <c r="B47" s="24">
        <v>597742</v>
      </c>
      <c r="C47" s="138">
        <v>1034437</v>
      </c>
      <c r="D47" s="22"/>
      <c r="E47" s="286"/>
    </row>
    <row r="48" spans="1:6" ht="14.1" customHeight="1">
      <c r="A48" s="287">
        <v>2022</v>
      </c>
      <c r="B48" s="24">
        <v>766252</v>
      </c>
      <c r="C48" s="138">
        <v>1097580</v>
      </c>
      <c r="D48" s="22"/>
      <c r="E48" s="286"/>
    </row>
    <row r="49" spans="1:5" ht="14.1" customHeight="1">
      <c r="A49" s="288">
        <v>2023</v>
      </c>
      <c r="B49" s="25">
        <v>822615</v>
      </c>
      <c r="C49" s="289">
        <v>1148601</v>
      </c>
      <c r="D49" s="22"/>
      <c r="E49" s="286"/>
    </row>
    <row r="50" spans="1:5" ht="39.75" customHeight="1">
      <c r="A50" s="1359" t="s">
        <v>103</v>
      </c>
      <c r="B50" s="1360"/>
      <c r="C50" s="1361"/>
      <c r="D50" s="22"/>
    </row>
    <row r="51" spans="1:5" ht="18" customHeight="1">
      <c r="A51" s="1348" t="s">
        <v>104</v>
      </c>
      <c r="B51" s="1349"/>
      <c r="C51" s="1323"/>
    </row>
    <row r="52" spans="1:5" ht="14.1" customHeight="1" thickBot="1">
      <c r="A52" s="1345" t="s">
        <v>917</v>
      </c>
      <c r="B52" s="1346"/>
      <c r="C52" s="1347"/>
    </row>
    <row r="53" spans="1:5" ht="14.1" customHeight="1">
      <c r="A53" s="290"/>
      <c r="B53" s="291"/>
      <c r="C53" s="291"/>
    </row>
    <row r="54" spans="1:5" ht="14.1" customHeight="1">
      <c r="A54" s="1294" t="s">
        <v>1071</v>
      </c>
      <c r="B54" s="292"/>
      <c r="C54" s="292"/>
    </row>
    <row r="55" spans="1:5" ht="14.1" customHeight="1">
      <c r="A55" s="22"/>
      <c r="D55" s="22"/>
    </row>
    <row r="56" spans="1:5" ht="14.1" customHeight="1">
      <c r="A56" s="22"/>
      <c r="D56" s="22"/>
    </row>
    <row r="57" spans="1:5" ht="14.1" customHeight="1">
      <c r="A57" s="22"/>
      <c r="D57" s="22"/>
    </row>
    <row r="58" spans="1:5" ht="14.1" customHeight="1">
      <c r="B58" s="26"/>
    </row>
    <row r="59" spans="1:5" ht="14.1" customHeight="1">
      <c r="B59" s="26"/>
    </row>
    <row r="60" spans="1:5" ht="14.1" customHeight="1">
      <c r="B60" s="26"/>
    </row>
    <row r="61" spans="1:5" ht="14.1" customHeight="1">
      <c r="B61" s="26"/>
    </row>
    <row r="62" spans="1:5" ht="14.1" customHeight="1">
      <c r="B62" s="26"/>
    </row>
    <row r="63" spans="1:5" ht="14.1" customHeight="1">
      <c r="B63" s="26"/>
    </row>
    <row r="64" spans="1:5" ht="14.1" customHeight="1">
      <c r="B64" s="26"/>
    </row>
    <row r="65" spans="2:2" ht="14.1" customHeight="1">
      <c r="B65" s="26"/>
    </row>
    <row r="66" spans="2:2" ht="14.1" customHeight="1">
      <c r="B66" s="26"/>
    </row>
    <row r="67" spans="2:2" ht="14.1" customHeight="1">
      <c r="B67" s="26"/>
    </row>
    <row r="68" spans="2:2" ht="14.1" customHeight="1">
      <c r="B68" s="26"/>
    </row>
    <row r="69" spans="2:2" ht="14.1" customHeight="1">
      <c r="B69" s="26"/>
    </row>
    <row r="70" spans="2:2" ht="14.1" customHeight="1">
      <c r="B70" s="26"/>
    </row>
  </sheetData>
  <sheetProtection algorithmName="SHA-512" hashValue="Gzw2XQCuxKXXcv+gPQSABBZ5lQbSxjnTFwFHu1IogD66Jg0w/S1yLeK54p86OTULRNpGwZanD02Q0GbmuCC+aQ==" saltValue="95s0TNs6DOzer2pryb4wag==" spinCount="100000" sheet="1" objects="1" scenarios="1"/>
  <mergeCells count="6">
    <mergeCell ref="A52:C52"/>
    <mergeCell ref="A51:C51"/>
    <mergeCell ref="A1:C1"/>
    <mergeCell ref="A2:C2"/>
    <mergeCell ref="A3:C3"/>
    <mergeCell ref="A50:C50"/>
  </mergeCells>
  <hyperlinks>
    <hyperlink ref="A54" location="'Table of Contents'!A1" display="Return to Table of Contents" xr:uid="{340452D0-327A-4EBE-81BF-C6F9BAA3B0C7}"/>
  </hyperlinks>
  <pageMargins left="0.7" right="0.7" top="0.75" bottom="0.75" header="0.3" footer="0.3"/>
  <pageSetup orientation="portrait" horizontalDpi="90" verticalDpi="90" r:id="rId1"/>
  <ignoredErrors>
    <ignoredError sqref="B38:C3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43BD-10FA-4234-8602-0614578E66D0}">
  <dimension ref="A1:D29"/>
  <sheetViews>
    <sheetView workbookViewId="0">
      <selection activeCell="A17" sqref="A17"/>
    </sheetView>
  </sheetViews>
  <sheetFormatPr defaultRowHeight="15"/>
  <cols>
    <col min="1" max="1" width="69.7109375" style="64" customWidth="1"/>
    <col min="2" max="2" width="17.5703125" style="64" bestFit="1" customWidth="1"/>
    <col min="3" max="3" width="11.85546875" style="64" bestFit="1" customWidth="1"/>
    <col min="4" max="256" width="9.140625" style="64"/>
    <col min="257" max="257" width="68.5703125" style="64" customWidth="1"/>
    <col min="258" max="258" width="20.42578125" style="64" customWidth="1"/>
    <col min="259" max="259" width="18.42578125" style="64" customWidth="1"/>
    <col min="260" max="512" width="9.140625" style="64"/>
    <col min="513" max="513" width="68.5703125" style="64" customWidth="1"/>
    <col min="514" max="514" width="20.42578125" style="64" customWidth="1"/>
    <col min="515" max="515" width="18.42578125" style="64" customWidth="1"/>
    <col min="516" max="768" width="9.140625" style="64"/>
    <col min="769" max="769" width="68.5703125" style="64" customWidth="1"/>
    <col min="770" max="770" width="20.42578125" style="64" customWidth="1"/>
    <col min="771" max="771" width="18.42578125" style="64" customWidth="1"/>
    <col min="772" max="1024" width="9.140625" style="64"/>
    <col min="1025" max="1025" width="68.5703125" style="64" customWidth="1"/>
    <col min="1026" max="1026" width="20.42578125" style="64" customWidth="1"/>
    <col min="1027" max="1027" width="18.42578125" style="64" customWidth="1"/>
    <col min="1028" max="1280" width="9.140625" style="64"/>
    <col min="1281" max="1281" width="68.5703125" style="64" customWidth="1"/>
    <col min="1282" max="1282" width="20.42578125" style="64" customWidth="1"/>
    <col min="1283" max="1283" width="18.42578125" style="64" customWidth="1"/>
    <col min="1284" max="1536" width="9.140625" style="64"/>
    <col min="1537" max="1537" width="68.5703125" style="64" customWidth="1"/>
    <col min="1538" max="1538" width="20.42578125" style="64" customWidth="1"/>
    <col min="1539" max="1539" width="18.42578125" style="64" customWidth="1"/>
    <col min="1540" max="1792" width="9.140625" style="64"/>
    <col min="1793" max="1793" width="68.5703125" style="64" customWidth="1"/>
    <col min="1794" max="1794" width="20.42578125" style="64" customWidth="1"/>
    <col min="1795" max="1795" width="18.42578125" style="64" customWidth="1"/>
    <col min="1796" max="2048" width="9.140625" style="64"/>
    <col min="2049" max="2049" width="68.5703125" style="64" customWidth="1"/>
    <col min="2050" max="2050" width="20.42578125" style="64" customWidth="1"/>
    <col min="2051" max="2051" width="18.42578125" style="64" customWidth="1"/>
    <col min="2052" max="2304" width="9.140625" style="64"/>
    <col min="2305" max="2305" width="68.5703125" style="64" customWidth="1"/>
    <col min="2306" max="2306" width="20.42578125" style="64" customWidth="1"/>
    <col min="2307" max="2307" width="18.42578125" style="64" customWidth="1"/>
    <col min="2308" max="2560" width="9.140625" style="64"/>
    <col min="2561" max="2561" width="68.5703125" style="64" customWidth="1"/>
    <col min="2562" max="2562" width="20.42578125" style="64" customWidth="1"/>
    <col min="2563" max="2563" width="18.42578125" style="64" customWidth="1"/>
    <col min="2564" max="2816" width="9.140625" style="64"/>
    <col min="2817" max="2817" width="68.5703125" style="64" customWidth="1"/>
    <col min="2818" max="2818" width="20.42578125" style="64" customWidth="1"/>
    <col min="2819" max="2819" width="18.42578125" style="64" customWidth="1"/>
    <col min="2820" max="3072" width="9.140625" style="64"/>
    <col min="3073" max="3073" width="68.5703125" style="64" customWidth="1"/>
    <col min="3074" max="3074" width="20.42578125" style="64" customWidth="1"/>
    <col min="3075" max="3075" width="18.42578125" style="64" customWidth="1"/>
    <col min="3076" max="3328" width="9.140625" style="64"/>
    <col min="3329" max="3329" width="68.5703125" style="64" customWidth="1"/>
    <col min="3330" max="3330" width="20.42578125" style="64" customWidth="1"/>
    <col min="3331" max="3331" width="18.42578125" style="64" customWidth="1"/>
    <col min="3332" max="3584" width="9.140625" style="64"/>
    <col min="3585" max="3585" width="68.5703125" style="64" customWidth="1"/>
    <col min="3586" max="3586" width="20.42578125" style="64" customWidth="1"/>
    <col min="3587" max="3587" width="18.42578125" style="64" customWidth="1"/>
    <col min="3588" max="3840" width="9.140625" style="64"/>
    <col min="3841" max="3841" width="68.5703125" style="64" customWidth="1"/>
    <col min="3842" max="3842" width="20.42578125" style="64" customWidth="1"/>
    <col min="3843" max="3843" width="18.42578125" style="64" customWidth="1"/>
    <col min="3844" max="4096" width="9.140625" style="64"/>
    <col min="4097" max="4097" width="68.5703125" style="64" customWidth="1"/>
    <col min="4098" max="4098" width="20.42578125" style="64" customWidth="1"/>
    <col min="4099" max="4099" width="18.42578125" style="64" customWidth="1"/>
    <col min="4100" max="4352" width="9.140625" style="64"/>
    <col min="4353" max="4353" width="68.5703125" style="64" customWidth="1"/>
    <col min="4354" max="4354" width="20.42578125" style="64" customWidth="1"/>
    <col min="4355" max="4355" width="18.42578125" style="64" customWidth="1"/>
    <col min="4356" max="4608" width="9.140625" style="64"/>
    <col min="4609" max="4609" width="68.5703125" style="64" customWidth="1"/>
    <col min="4610" max="4610" width="20.42578125" style="64" customWidth="1"/>
    <col min="4611" max="4611" width="18.42578125" style="64" customWidth="1"/>
    <col min="4612" max="4864" width="9.140625" style="64"/>
    <col min="4865" max="4865" width="68.5703125" style="64" customWidth="1"/>
    <col min="4866" max="4866" width="20.42578125" style="64" customWidth="1"/>
    <col min="4867" max="4867" width="18.42578125" style="64" customWidth="1"/>
    <col min="4868" max="5120" width="9.140625" style="64"/>
    <col min="5121" max="5121" width="68.5703125" style="64" customWidth="1"/>
    <col min="5122" max="5122" width="20.42578125" style="64" customWidth="1"/>
    <col min="5123" max="5123" width="18.42578125" style="64" customWidth="1"/>
    <col min="5124" max="5376" width="9.140625" style="64"/>
    <col min="5377" max="5377" width="68.5703125" style="64" customWidth="1"/>
    <col min="5378" max="5378" width="20.42578125" style="64" customWidth="1"/>
    <col min="5379" max="5379" width="18.42578125" style="64" customWidth="1"/>
    <col min="5380" max="5632" width="9.140625" style="64"/>
    <col min="5633" max="5633" width="68.5703125" style="64" customWidth="1"/>
    <col min="5634" max="5634" width="20.42578125" style="64" customWidth="1"/>
    <col min="5635" max="5635" width="18.42578125" style="64" customWidth="1"/>
    <col min="5636" max="5888" width="9.140625" style="64"/>
    <col min="5889" max="5889" width="68.5703125" style="64" customWidth="1"/>
    <col min="5890" max="5890" width="20.42578125" style="64" customWidth="1"/>
    <col min="5891" max="5891" width="18.42578125" style="64" customWidth="1"/>
    <col min="5892" max="6144" width="9.140625" style="64"/>
    <col min="6145" max="6145" width="68.5703125" style="64" customWidth="1"/>
    <col min="6146" max="6146" width="20.42578125" style="64" customWidth="1"/>
    <col min="6147" max="6147" width="18.42578125" style="64" customWidth="1"/>
    <col min="6148" max="6400" width="9.140625" style="64"/>
    <col min="6401" max="6401" width="68.5703125" style="64" customWidth="1"/>
    <col min="6402" max="6402" width="20.42578125" style="64" customWidth="1"/>
    <col min="6403" max="6403" width="18.42578125" style="64" customWidth="1"/>
    <col min="6404" max="6656" width="9.140625" style="64"/>
    <col min="6657" max="6657" width="68.5703125" style="64" customWidth="1"/>
    <col min="6658" max="6658" width="20.42578125" style="64" customWidth="1"/>
    <col min="6659" max="6659" width="18.42578125" style="64" customWidth="1"/>
    <col min="6660" max="6912" width="9.140625" style="64"/>
    <col min="6913" max="6913" width="68.5703125" style="64" customWidth="1"/>
    <col min="6914" max="6914" width="20.42578125" style="64" customWidth="1"/>
    <col min="6915" max="6915" width="18.42578125" style="64" customWidth="1"/>
    <col min="6916" max="7168" width="9.140625" style="64"/>
    <col min="7169" max="7169" width="68.5703125" style="64" customWidth="1"/>
    <col min="7170" max="7170" width="20.42578125" style="64" customWidth="1"/>
    <col min="7171" max="7171" width="18.42578125" style="64" customWidth="1"/>
    <col min="7172" max="7424" width="9.140625" style="64"/>
    <col min="7425" max="7425" width="68.5703125" style="64" customWidth="1"/>
    <col min="7426" max="7426" width="20.42578125" style="64" customWidth="1"/>
    <col min="7427" max="7427" width="18.42578125" style="64" customWidth="1"/>
    <col min="7428" max="7680" width="9.140625" style="64"/>
    <col min="7681" max="7681" width="68.5703125" style="64" customWidth="1"/>
    <col min="7682" max="7682" width="20.42578125" style="64" customWidth="1"/>
    <col min="7683" max="7683" width="18.42578125" style="64" customWidth="1"/>
    <col min="7684" max="7936" width="9.140625" style="64"/>
    <col min="7937" max="7937" width="68.5703125" style="64" customWidth="1"/>
    <col min="7938" max="7938" width="20.42578125" style="64" customWidth="1"/>
    <col min="7939" max="7939" width="18.42578125" style="64" customWidth="1"/>
    <col min="7940" max="8192" width="9.140625" style="64"/>
    <col min="8193" max="8193" width="68.5703125" style="64" customWidth="1"/>
    <col min="8194" max="8194" width="20.42578125" style="64" customWidth="1"/>
    <col min="8195" max="8195" width="18.42578125" style="64" customWidth="1"/>
    <col min="8196" max="8448" width="9.140625" style="64"/>
    <col min="8449" max="8449" width="68.5703125" style="64" customWidth="1"/>
    <col min="8450" max="8450" width="20.42578125" style="64" customWidth="1"/>
    <col min="8451" max="8451" width="18.42578125" style="64" customWidth="1"/>
    <col min="8452" max="8704" width="9.140625" style="64"/>
    <col min="8705" max="8705" width="68.5703125" style="64" customWidth="1"/>
    <col min="8706" max="8706" width="20.42578125" style="64" customWidth="1"/>
    <col min="8707" max="8707" width="18.42578125" style="64" customWidth="1"/>
    <col min="8708" max="8960" width="9.140625" style="64"/>
    <col min="8961" max="8961" width="68.5703125" style="64" customWidth="1"/>
    <col min="8962" max="8962" width="20.42578125" style="64" customWidth="1"/>
    <col min="8963" max="8963" width="18.42578125" style="64" customWidth="1"/>
    <col min="8964" max="9216" width="9.140625" style="64"/>
    <col min="9217" max="9217" width="68.5703125" style="64" customWidth="1"/>
    <col min="9218" max="9218" width="20.42578125" style="64" customWidth="1"/>
    <col min="9219" max="9219" width="18.42578125" style="64" customWidth="1"/>
    <col min="9220" max="9472" width="9.140625" style="64"/>
    <col min="9473" max="9473" width="68.5703125" style="64" customWidth="1"/>
    <col min="9474" max="9474" width="20.42578125" style="64" customWidth="1"/>
    <col min="9475" max="9475" width="18.42578125" style="64" customWidth="1"/>
    <col min="9476" max="9728" width="9.140625" style="64"/>
    <col min="9729" max="9729" width="68.5703125" style="64" customWidth="1"/>
    <col min="9730" max="9730" width="20.42578125" style="64" customWidth="1"/>
    <col min="9731" max="9731" width="18.42578125" style="64" customWidth="1"/>
    <col min="9732" max="9984" width="9.140625" style="64"/>
    <col min="9985" max="9985" width="68.5703125" style="64" customWidth="1"/>
    <col min="9986" max="9986" width="20.42578125" style="64" customWidth="1"/>
    <col min="9987" max="9987" width="18.42578125" style="64" customWidth="1"/>
    <col min="9988" max="10240" width="9.140625" style="64"/>
    <col min="10241" max="10241" width="68.5703125" style="64" customWidth="1"/>
    <col min="10242" max="10242" width="20.42578125" style="64" customWidth="1"/>
    <col min="10243" max="10243" width="18.42578125" style="64" customWidth="1"/>
    <col min="10244" max="10496" width="9.140625" style="64"/>
    <col min="10497" max="10497" width="68.5703125" style="64" customWidth="1"/>
    <col min="10498" max="10498" width="20.42578125" style="64" customWidth="1"/>
    <col min="10499" max="10499" width="18.42578125" style="64" customWidth="1"/>
    <col min="10500" max="10752" width="9.140625" style="64"/>
    <col min="10753" max="10753" width="68.5703125" style="64" customWidth="1"/>
    <col min="10754" max="10754" width="20.42578125" style="64" customWidth="1"/>
    <col min="10755" max="10755" width="18.42578125" style="64" customWidth="1"/>
    <col min="10756" max="11008" width="9.140625" style="64"/>
    <col min="11009" max="11009" width="68.5703125" style="64" customWidth="1"/>
    <col min="11010" max="11010" width="20.42578125" style="64" customWidth="1"/>
    <col min="11011" max="11011" width="18.42578125" style="64" customWidth="1"/>
    <col min="11012" max="11264" width="9.140625" style="64"/>
    <col min="11265" max="11265" width="68.5703125" style="64" customWidth="1"/>
    <col min="11266" max="11266" width="20.42578125" style="64" customWidth="1"/>
    <col min="11267" max="11267" width="18.42578125" style="64" customWidth="1"/>
    <col min="11268" max="11520" width="9.140625" style="64"/>
    <col min="11521" max="11521" width="68.5703125" style="64" customWidth="1"/>
    <col min="11522" max="11522" width="20.42578125" style="64" customWidth="1"/>
    <col min="11523" max="11523" width="18.42578125" style="64" customWidth="1"/>
    <col min="11524" max="11776" width="9.140625" style="64"/>
    <col min="11777" max="11777" width="68.5703125" style="64" customWidth="1"/>
    <col min="11778" max="11778" width="20.42578125" style="64" customWidth="1"/>
    <col min="11779" max="11779" width="18.42578125" style="64" customWidth="1"/>
    <col min="11780" max="12032" width="9.140625" style="64"/>
    <col min="12033" max="12033" width="68.5703125" style="64" customWidth="1"/>
    <col min="12034" max="12034" width="20.42578125" style="64" customWidth="1"/>
    <col min="12035" max="12035" width="18.42578125" style="64" customWidth="1"/>
    <col min="12036" max="12288" width="9.140625" style="64"/>
    <col min="12289" max="12289" width="68.5703125" style="64" customWidth="1"/>
    <col min="12290" max="12290" width="20.42578125" style="64" customWidth="1"/>
    <col min="12291" max="12291" width="18.42578125" style="64" customWidth="1"/>
    <col min="12292" max="12544" width="9.140625" style="64"/>
    <col min="12545" max="12545" width="68.5703125" style="64" customWidth="1"/>
    <col min="12546" max="12546" width="20.42578125" style="64" customWidth="1"/>
    <col min="12547" max="12547" width="18.42578125" style="64" customWidth="1"/>
    <col min="12548" max="12800" width="9.140625" style="64"/>
    <col min="12801" max="12801" width="68.5703125" style="64" customWidth="1"/>
    <col min="12802" max="12802" width="20.42578125" style="64" customWidth="1"/>
    <col min="12803" max="12803" width="18.42578125" style="64" customWidth="1"/>
    <col min="12804" max="13056" width="9.140625" style="64"/>
    <col min="13057" max="13057" width="68.5703125" style="64" customWidth="1"/>
    <col min="13058" max="13058" width="20.42578125" style="64" customWidth="1"/>
    <col min="13059" max="13059" width="18.42578125" style="64" customWidth="1"/>
    <col min="13060" max="13312" width="9.140625" style="64"/>
    <col min="13313" max="13313" width="68.5703125" style="64" customWidth="1"/>
    <col min="13314" max="13314" width="20.42578125" style="64" customWidth="1"/>
    <col min="13315" max="13315" width="18.42578125" style="64" customWidth="1"/>
    <col min="13316" max="13568" width="9.140625" style="64"/>
    <col min="13569" max="13569" width="68.5703125" style="64" customWidth="1"/>
    <col min="13570" max="13570" width="20.42578125" style="64" customWidth="1"/>
    <col min="13571" max="13571" width="18.42578125" style="64" customWidth="1"/>
    <col min="13572" max="13824" width="9.140625" style="64"/>
    <col min="13825" max="13825" width="68.5703125" style="64" customWidth="1"/>
    <col min="13826" max="13826" width="20.42578125" style="64" customWidth="1"/>
    <col min="13827" max="13827" width="18.42578125" style="64" customWidth="1"/>
    <col min="13828" max="14080" width="9.140625" style="64"/>
    <col min="14081" max="14081" width="68.5703125" style="64" customWidth="1"/>
    <col min="14082" max="14082" width="20.42578125" style="64" customWidth="1"/>
    <col min="14083" max="14083" width="18.42578125" style="64" customWidth="1"/>
    <col min="14084" max="14336" width="9.140625" style="64"/>
    <col min="14337" max="14337" width="68.5703125" style="64" customWidth="1"/>
    <col min="14338" max="14338" width="20.42578125" style="64" customWidth="1"/>
    <col min="14339" max="14339" width="18.42578125" style="64" customWidth="1"/>
    <col min="14340" max="14592" width="9.140625" style="64"/>
    <col min="14593" max="14593" width="68.5703125" style="64" customWidth="1"/>
    <col min="14594" max="14594" width="20.42578125" style="64" customWidth="1"/>
    <col min="14595" max="14595" width="18.42578125" style="64" customWidth="1"/>
    <col min="14596" max="14848" width="9.140625" style="64"/>
    <col min="14849" max="14849" width="68.5703125" style="64" customWidth="1"/>
    <col min="14850" max="14850" width="20.42578125" style="64" customWidth="1"/>
    <col min="14851" max="14851" width="18.42578125" style="64" customWidth="1"/>
    <col min="14852" max="15104" width="9.140625" style="64"/>
    <col min="15105" max="15105" width="68.5703125" style="64" customWidth="1"/>
    <col min="15106" max="15106" width="20.42578125" style="64" customWidth="1"/>
    <col min="15107" max="15107" width="18.42578125" style="64" customWidth="1"/>
    <col min="15108" max="15360" width="9.140625" style="64"/>
    <col min="15361" max="15361" width="68.5703125" style="64" customWidth="1"/>
    <col min="15362" max="15362" width="20.42578125" style="64" customWidth="1"/>
    <col min="15363" max="15363" width="18.42578125" style="64" customWidth="1"/>
    <col min="15364" max="15616" width="9.140625" style="64"/>
    <col min="15617" max="15617" width="68.5703125" style="64" customWidth="1"/>
    <col min="15618" max="15618" width="20.42578125" style="64" customWidth="1"/>
    <col min="15619" max="15619" width="18.42578125" style="64" customWidth="1"/>
    <col min="15620" max="15872" width="9.140625" style="64"/>
    <col min="15873" max="15873" width="68.5703125" style="64" customWidth="1"/>
    <col min="15874" max="15874" width="20.42578125" style="64" customWidth="1"/>
    <col min="15875" max="15875" width="18.42578125" style="64" customWidth="1"/>
    <col min="15876" max="16128" width="9.140625" style="64"/>
    <col min="16129" max="16129" width="68.5703125" style="64" customWidth="1"/>
    <col min="16130" max="16130" width="20.42578125" style="64" customWidth="1"/>
    <col min="16131" max="16131" width="18.42578125" style="64" customWidth="1"/>
    <col min="16132" max="16384" width="9.140625" style="64"/>
  </cols>
  <sheetData>
    <row r="1" spans="1:4" ht="15.75">
      <c r="A1" s="1362" t="s">
        <v>105</v>
      </c>
      <c r="B1" s="1363"/>
      <c r="C1" s="1364"/>
      <c r="D1" s="27"/>
    </row>
    <row r="2" spans="1:4" s="29" customFormat="1" ht="15.75">
      <c r="A2" s="1365" t="s">
        <v>106</v>
      </c>
      <c r="B2" s="1366"/>
      <c r="C2" s="1367"/>
      <c r="D2" s="28"/>
    </row>
    <row r="3" spans="1:4" ht="15.75" thickBot="1">
      <c r="A3" s="1368" t="s">
        <v>918</v>
      </c>
      <c r="B3" s="1369"/>
      <c r="C3" s="1370"/>
      <c r="D3" s="27"/>
    </row>
    <row r="4" spans="1:4" s="30" customFormat="1" ht="26.25" thickBot="1">
      <c r="A4" s="294" t="s">
        <v>107</v>
      </c>
      <c r="B4" s="295" t="s">
        <v>108</v>
      </c>
      <c r="C4" s="296" t="s">
        <v>109</v>
      </c>
      <c r="D4" s="27"/>
    </row>
    <row r="5" spans="1:4" s="32" customFormat="1" ht="12.75">
      <c r="A5" s="297" t="s">
        <v>110</v>
      </c>
      <c r="B5" s="298">
        <v>20.5</v>
      </c>
      <c r="C5" s="636">
        <v>25</v>
      </c>
      <c r="D5" s="31"/>
    </row>
    <row r="6" spans="1:4">
      <c r="A6" s="299" t="s">
        <v>111</v>
      </c>
      <c r="B6" s="300">
        <v>21.8</v>
      </c>
      <c r="C6" s="301">
        <v>28.5</v>
      </c>
      <c r="D6" s="27"/>
    </row>
    <row r="7" spans="1:4">
      <c r="A7" s="299" t="s">
        <v>112</v>
      </c>
      <c r="B7" s="300">
        <v>23.5</v>
      </c>
      <c r="C7" s="302">
        <v>28.1</v>
      </c>
      <c r="D7" s="27"/>
    </row>
    <row r="8" spans="1:4">
      <c r="A8" s="299" t="s">
        <v>113</v>
      </c>
      <c r="B8" s="300">
        <v>18.5</v>
      </c>
      <c r="C8" s="302">
        <v>23.7</v>
      </c>
      <c r="D8" s="27"/>
    </row>
    <row r="9" spans="1:4">
      <c r="A9" s="299" t="s">
        <v>114</v>
      </c>
      <c r="B9" s="300">
        <v>18</v>
      </c>
      <c r="C9" s="302">
        <v>22.8</v>
      </c>
      <c r="D9" s="27"/>
    </row>
    <row r="10" spans="1:4">
      <c r="A10" s="299" t="s">
        <v>115</v>
      </c>
      <c r="B10" s="300">
        <v>18.100000000000001</v>
      </c>
      <c r="C10" s="302">
        <v>21.8</v>
      </c>
      <c r="D10" s="27"/>
    </row>
    <row r="11" spans="1:4">
      <c r="A11" s="303" t="s">
        <v>116</v>
      </c>
      <c r="B11" s="300">
        <v>20.9</v>
      </c>
      <c r="C11" s="302">
        <v>24</v>
      </c>
      <c r="D11" s="27"/>
    </row>
    <row r="12" spans="1:4" ht="26.25">
      <c r="A12" s="304" t="s">
        <v>117</v>
      </c>
      <c r="B12" s="300">
        <v>21</v>
      </c>
      <c r="C12" s="302">
        <v>25.7</v>
      </c>
      <c r="D12" s="27"/>
    </row>
    <row r="13" spans="1:4">
      <c r="A13" s="299" t="s">
        <v>118</v>
      </c>
      <c r="B13" s="300">
        <v>21.1</v>
      </c>
      <c r="C13" s="302">
        <v>27</v>
      </c>
      <c r="D13" s="27"/>
    </row>
    <row r="14" spans="1:4" ht="15.75" thickBot="1">
      <c r="A14" s="1371"/>
      <c r="B14" s="1372"/>
      <c r="C14" s="1373"/>
      <c r="D14" s="27"/>
    </row>
    <row r="15" spans="1:4">
      <c r="B15" s="27"/>
      <c r="C15" s="27"/>
      <c r="D15" s="27"/>
    </row>
    <row r="16" spans="1:4">
      <c r="A16" s="1294" t="s">
        <v>1071</v>
      </c>
      <c r="B16" s="305"/>
      <c r="C16" s="305"/>
      <c r="D16" s="27"/>
    </row>
    <row r="17" spans="1:4">
      <c r="A17" s="27"/>
      <c r="C17" s="305"/>
      <c r="D17" s="27"/>
    </row>
    <row r="18" spans="1:4">
      <c r="A18" s="27"/>
      <c r="C18" s="305"/>
      <c r="D18" s="27"/>
    </row>
    <row r="19" spans="1:4">
      <c r="A19" s="27"/>
      <c r="C19" s="305"/>
      <c r="D19" s="27"/>
    </row>
    <row r="20" spans="1:4">
      <c r="A20" s="27"/>
      <c r="C20" s="305"/>
      <c r="D20" s="27"/>
    </row>
    <row r="21" spans="1:4">
      <c r="A21" s="27"/>
      <c r="C21" s="305"/>
      <c r="D21" s="27"/>
    </row>
    <row r="22" spans="1:4">
      <c r="A22" s="27"/>
      <c r="C22" s="305"/>
      <c r="D22" s="27"/>
    </row>
    <row r="23" spans="1:4">
      <c r="A23" s="306"/>
      <c r="B23" s="307"/>
      <c r="C23" s="307"/>
      <c r="D23" s="27"/>
    </row>
    <row r="24" spans="1:4">
      <c r="A24" s="27"/>
      <c r="B24" s="27"/>
      <c r="C24" s="27"/>
      <c r="D24" s="27"/>
    </row>
    <row r="25" spans="1:4">
      <c r="A25" s="27"/>
      <c r="B25" s="27"/>
      <c r="C25" s="27"/>
      <c r="D25" s="27"/>
    </row>
    <row r="26" spans="1:4">
      <c r="A26" s="27"/>
      <c r="B26" s="27"/>
      <c r="C26" s="27"/>
      <c r="D26" s="27"/>
    </row>
    <row r="27" spans="1:4">
      <c r="B27" s="27"/>
      <c r="C27" s="27"/>
      <c r="D27" s="27"/>
    </row>
    <row r="28" spans="1:4">
      <c r="A28" s="27"/>
      <c r="B28" s="27"/>
      <c r="C28" s="27"/>
      <c r="D28" s="27"/>
    </row>
    <row r="29" spans="1:4">
      <c r="A29" s="27"/>
      <c r="B29" s="27"/>
      <c r="C29" s="27"/>
      <c r="D29" s="27"/>
    </row>
  </sheetData>
  <sheetProtection algorithmName="SHA-512" hashValue="diBqeC7XqhIJoYNWryz0Rtt4BxQIRcTtY4CxLrb5y6tpZTzH5fXC6LL+QQiRhygi543uoexfC9QRRLvuIvR54Q==" saltValue="4/ui1yMnbn8xcVb77it7lw==" spinCount="100000" sheet="1" objects="1" scenarios="1"/>
  <mergeCells count="4">
    <mergeCell ref="A1:C1"/>
    <mergeCell ref="A2:C2"/>
    <mergeCell ref="A3:C3"/>
    <mergeCell ref="A14:C14"/>
  </mergeCells>
  <hyperlinks>
    <hyperlink ref="A16" location="'Table of Contents'!A1" display="Return to Table of Contents" xr:uid="{A04D4268-9898-496B-B873-BADBD2E7F758}"/>
  </hyperlinks>
  <pageMargins left="0.25" right="0.25"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3CFC-1EC0-4AFF-BC38-05FBF139E6A4}">
  <sheetPr>
    <pageSetUpPr fitToPage="1"/>
  </sheetPr>
  <dimension ref="A1:FE31"/>
  <sheetViews>
    <sheetView workbookViewId="0">
      <selection activeCell="A31" sqref="A31"/>
    </sheetView>
  </sheetViews>
  <sheetFormatPr defaultColWidth="10.85546875" defaultRowHeight="12.75"/>
  <cols>
    <col min="1" max="1" width="48.5703125" style="310" bestFit="1" customWidth="1"/>
    <col min="2" max="3" width="13.85546875" style="35" customWidth="1"/>
    <col min="4" max="4" width="14.5703125" style="35" customWidth="1"/>
    <col min="5" max="256" width="10.85546875" style="310"/>
    <col min="257" max="257" width="48.5703125" style="310" bestFit="1" customWidth="1"/>
    <col min="258" max="259" width="13.85546875" style="310" customWidth="1"/>
    <col min="260" max="260" width="14.5703125" style="310" customWidth="1"/>
    <col min="261" max="512" width="10.85546875" style="310"/>
    <col min="513" max="513" width="48.5703125" style="310" bestFit="1" customWidth="1"/>
    <col min="514" max="515" width="13.85546875" style="310" customWidth="1"/>
    <col min="516" max="516" width="14.5703125" style="310" customWidth="1"/>
    <col min="517" max="768" width="10.85546875" style="310"/>
    <col min="769" max="769" width="48.5703125" style="310" bestFit="1" customWidth="1"/>
    <col min="770" max="771" width="13.85546875" style="310" customWidth="1"/>
    <col min="772" max="772" width="14.5703125" style="310" customWidth="1"/>
    <col min="773" max="1024" width="10.85546875" style="310"/>
    <col min="1025" max="1025" width="48.5703125" style="310" bestFit="1" customWidth="1"/>
    <col min="1026" max="1027" width="13.85546875" style="310" customWidth="1"/>
    <col min="1028" max="1028" width="14.5703125" style="310" customWidth="1"/>
    <col min="1029" max="1280" width="10.85546875" style="310"/>
    <col min="1281" max="1281" width="48.5703125" style="310" bestFit="1" customWidth="1"/>
    <col min="1282" max="1283" width="13.85546875" style="310" customWidth="1"/>
    <col min="1284" max="1284" width="14.5703125" style="310" customWidth="1"/>
    <col min="1285" max="1536" width="10.85546875" style="310"/>
    <col min="1537" max="1537" width="48.5703125" style="310" bestFit="1" customWidth="1"/>
    <col min="1538" max="1539" width="13.85546875" style="310" customWidth="1"/>
    <col min="1540" max="1540" width="14.5703125" style="310" customWidth="1"/>
    <col min="1541" max="1792" width="10.85546875" style="310"/>
    <col min="1793" max="1793" width="48.5703125" style="310" bestFit="1" customWidth="1"/>
    <col min="1794" max="1795" width="13.85546875" style="310" customWidth="1"/>
    <col min="1796" max="1796" width="14.5703125" style="310" customWidth="1"/>
    <col min="1797" max="2048" width="10.85546875" style="310"/>
    <col min="2049" max="2049" width="48.5703125" style="310" bestFit="1" customWidth="1"/>
    <col min="2050" max="2051" width="13.85546875" style="310" customWidth="1"/>
    <col min="2052" max="2052" width="14.5703125" style="310" customWidth="1"/>
    <col min="2053" max="2304" width="10.85546875" style="310"/>
    <col min="2305" max="2305" width="48.5703125" style="310" bestFit="1" customWidth="1"/>
    <col min="2306" max="2307" width="13.85546875" style="310" customWidth="1"/>
    <col min="2308" max="2308" width="14.5703125" style="310" customWidth="1"/>
    <col min="2309" max="2560" width="10.85546875" style="310"/>
    <col min="2561" max="2561" width="48.5703125" style="310" bestFit="1" customWidth="1"/>
    <col min="2562" max="2563" width="13.85546875" style="310" customWidth="1"/>
    <col min="2564" max="2564" width="14.5703125" style="310" customWidth="1"/>
    <col min="2565" max="2816" width="10.85546875" style="310"/>
    <col min="2817" max="2817" width="48.5703125" style="310" bestFit="1" customWidth="1"/>
    <col min="2818" max="2819" width="13.85546875" style="310" customWidth="1"/>
    <col min="2820" max="2820" width="14.5703125" style="310" customWidth="1"/>
    <col min="2821" max="3072" width="10.85546875" style="310"/>
    <col min="3073" max="3073" width="48.5703125" style="310" bestFit="1" customWidth="1"/>
    <col min="3074" max="3075" width="13.85546875" style="310" customWidth="1"/>
    <col min="3076" max="3076" width="14.5703125" style="310" customWidth="1"/>
    <col min="3077" max="3328" width="10.85546875" style="310"/>
    <col min="3329" max="3329" width="48.5703125" style="310" bestFit="1" customWidth="1"/>
    <col min="3330" max="3331" width="13.85546875" style="310" customWidth="1"/>
    <col min="3332" max="3332" width="14.5703125" style="310" customWidth="1"/>
    <col min="3333" max="3584" width="10.85546875" style="310"/>
    <col min="3585" max="3585" width="48.5703125" style="310" bestFit="1" customWidth="1"/>
    <col min="3586" max="3587" width="13.85546875" style="310" customWidth="1"/>
    <col min="3588" max="3588" width="14.5703125" style="310" customWidth="1"/>
    <col min="3589" max="3840" width="10.85546875" style="310"/>
    <col min="3841" max="3841" width="48.5703125" style="310" bestFit="1" customWidth="1"/>
    <col min="3842" max="3843" width="13.85546875" style="310" customWidth="1"/>
    <col min="3844" max="3844" width="14.5703125" style="310" customWidth="1"/>
    <col min="3845" max="4096" width="10.85546875" style="310"/>
    <col min="4097" max="4097" width="48.5703125" style="310" bestFit="1" customWidth="1"/>
    <col min="4098" max="4099" width="13.85546875" style="310" customWidth="1"/>
    <col min="4100" max="4100" width="14.5703125" style="310" customWidth="1"/>
    <col min="4101" max="4352" width="10.85546875" style="310"/>
    <col min="4353" max="4353" width="48.5703125" style="310" bestFit="1" customWidth="1"/>
    <col min="4354" max="4355" width="13.85546875" style="310" customWidth="1"/>
    <col min="4356" max="4356" width="14.5703125" style="310" customWidth="1"/>
    <col min="4357" max="4608" width="10.85546875" style="310"/>
    <col min="4609" max="4609" width="48.5703125" style="310" bestFit="1" customWidth="1"/>
    <col min="4610" max="4611" width="13.85546875" style="310" customWidth="1"/>
    <col min="4612" max="4612" width="14.5703125" style="310" customWidth="1"/>
    <col min="4613" max="4864" width="10.85546875" style="310"/>
    <col min="4865" max="4865" width="48.5703125" style="310" bestFit="1" customWidth="1"/>
    <col min="4866" max="4867" width="13.85546875" style="310" customWidth="1"/>
    <col min="4868" max="4868" width="14.5703125" style="310" customWidth="1"/>
    <col min="4869" max="5120" width="10.85546875" style="310"/>
    <col min="5121" max="5121" width="48.5703125" style="310" bestFit="1" customWidth="1"/>
    <col min="5122" max="5123" width="13.85546875" style="310" customWidth="1"/>
    <col min="5124" max="5124" width="14.5703125" style="310" customWidth="1"/>
    <col min="5125" max="5376" width="10.85546875" style="310"/>
    <col min="5377" max="5377" width="48.5703125" style="310" bestFit="1" customWidth="1"/>
    <col min="5378" max="5379" width="13.85546875" style="310" customWidth="1"/>
    <col min="5380" max="5380" width="14.5703125" style="310" customWidth="1"/>
    <col min="5381" max="5632" width="10.85546875" style="310"/>
    <col min="5633" max="5633" width="48.5703125" style="310" bestFit="1" customWidth="1"/>
    <col min="5634" max="5635" width="13.85546875" style="310" customWidth="1"/>
    <col min="5636" max="5636" width="14.5703125" style="310" customWidth="1"/>
    <col min="5637" max="5888" width="10.85546875" style="310"/>
    <col min="5889" max="5889" width="48.5703125" style="310" bestFit="1" customWidth="1"/>
    <col min="5890" max="5891" width="13.85546875" style="310" customWidth="1"/>
    <col min="5892" max="5892" width="14.5703125" style="310" customWidth="1"/>
    <col min="5893" max="6144" width="10.85546875" style="310"/>
    <col min="6145" max="6145" width="48.5703125" style="310" bestFit="1" customWidth="1"/>
    <col min="6146" max="6147" width="13.85546875" style="310" customWidth="1"/>
    <col min="6148" max="6148" width="14.5703125" style="310" customWidth="1"/>
    <col min="6149" max="6400" width="10.85546875" style="310"/>
    <col min="6401" max="6401" width="48.5703125" style="310" bestFit="1" customWidth="1"/>
    <col min="6402" max="6403" width="13.85546875" style="310" customWidth="1"/>
    <col min="6404" max="6404" width="14.5703125" style="310" customWidth="1"/>
    <col min="6405" max="6656" width="10.85546875" style="310"/>
    <col min="6657" max="6657" width="48.5703125" style="310" bestFit="1" customWidth="1"/>
    <col min="6658" max="6659" width="13.85546875" style="310" customWidth="1"/>
    <col min="6660" max="6660" width="14.5703125" style="310" customWidth="1"/>
    <col min="6661" max="6912" width="10.85546875" style="310"/>
    <col min="6913" max="6913" width="48.5703125" style="310" bestFit="1" customWidth="1"/>
    <col min="6914" max="6915" width="13.85546875" style="310" customWidth="1"/>
    <col min="6916" max="6916" width="14.5703125" style="310" customWidth="1"/>
    <col min="6917" max="7168" width="10.85546875" style="310"/>
    <col min="7169" max="7169" width="48.5703125" style="310" bestFit="1" customWidth="1"/>
    <col min="7170" max="7171" width="13.85546875" style="310" customWidth="1"/>
    <col min="7172" max="7172" width="14.5703125" style="310" customWidth="1"/>
    <col min="7173" max="7424" width="10.85546875" style="310"/>
    <col min="7425" max="7425" width="48.5703125" style="310" bestFit="1" customWidth="1"/>
    <col min="7426" max="7427" width="13.85546875" style="310" customWidth="1"/>
    <col min="7428" max="7428" width="14.5703125" style="310" customWidth="1"/>
    <col min="7429" max="7680" width="10.85546875" style="310"/>
    <col min="7681" max="7681" width="48.5703125" style="310" bestFit="1" customWidth="1"/>
    <col min="7682" max="7683" width="13.85546875" style="310" customWidth="1"/>
    <col min="7684" max="7684" width="14.5703125" style="310" customWidth="1"/>
    <col min="7685" max="7936" width="10.85546875" style="310"/>
    <col min="7937" max="7937" width="48.5703125" style="310" bestFit="1" customWidth="1"/>
    <col min="7938" max="7939" width="13.85546875" style="310" customWidth="1"/>
    <col min="7940" max="7940" width="14.5703125" style="310" customWidth="1"/>
    <col min="7941" max="8192" width="10.85546875" style="310"/>
    <col min="8193" max="8193" width="48.5703125" style="310" bestFit="1" customWidth="1"/>
    <col min="8194" max="8195" width="13.85546875" style="310" customWidth="1"/>
    <col min="8196" max="8196" width="14.5703125" style="310" customWidth="1"/>
    <col min="8197" max="8448" width="10.85546875" style="310"/>
    <col min="8449" max="8449" width="48.5703125" style="310" bestFit="1" customWidth="1"/>
    <col min="8450" max="8451" width="13.85546875" style="310" customWidth="1"/>
    <col min="8452" max="8452" width="14.5703125" style="310" customWidth="1"/>
    <col min="8453" max="8704" width="10.85546875" style="310"/>
    <col min="8705" max="8705" width="48.5703125" style="310" bestFit="1" customWidth="1"/>
    <col min="8706" max="8707" width="13.85546875" style="310" customWidth="1"/>
    <col min="8708" max="8708" width="14.5703125" style="310" customWidth="1"/>
    <col min="8709" max="8960" width="10.85546875" style="310"/>
    <col min="8961" max="8961" width="48.5703125" style="310" bestFit="1" customWidth="1"/>
    <col min="8962" max="8963" width="13.85546875" style="310" customWidth="1"/>
    <col min="8964" max="8964" width="14.5703125" style="310" customWidth="1"/>
    <col min="8965" max="9216" width="10.85546875" style="310"/>
    <col min="9217" max="9217" width="48.5703125" style="310" bestFit="1" customWidth="1"/>
    <col min="9218" max="9219" width="13.85546875" style="310" customWidth="1"/>
    <col min="9220" max="9220" width="14.5703125" style="310" customWidth="1"/>
    <col min="9221" max="9472" width="10.85546875" style="310"/>
    <col min="9473" max="9473" width="48.5703125" style="310" bestFit="1" customWidth="1"/>
    <col min="9474" max="9475" width="13.85546875" style="310" customWidth="1"/>
    <col min="9476" max="9476" width="14.5703125" style="310" customWidth="1"/>
    <col min="9477" max="9728" width="10.85546875" style="310"/>
    <col min="9729" max="9729" width="48.5703125" style="310" bestFit="1" customWidth="1"/>
    <col min="9730" max="9731" width="13.85546875" style="310" customWidth="1"/>
    <col min="9732" max="9732" width="14.5703125" style="310" customWidth="1"/>
    <col min="9733" max="9984" width="10.85546875" style="310"/>
    <col min="9985" max="9985" width="48.5703125" style="310" bestFit="1" customWidth="1"/>
    <col min="9986" max="9987" width="13.85546875" style="310" customWidth="1"/>
    <col min="9988" max="9988" width="14.5703125" style="310" customWidth="1"/>
    <col min="9989" max="10240" width="10.85546875" style="310"/>
    <col min="10241" max="10241" width="48.5703125" style="310" bestFit="1" customWidth="1"/>
    <col min="10242" max="10243" width="13.85546875" style="310" customWidth="1"/>
    <col min="10244" max="10244" width="14.5703125" style="310" customWidth="1"/>
    <col min="10245" max="10496" width="10.85546875" style="310"/>
    <col min="10497" max="10497" width="48.5703125" style="310" bestFit="1" customWidth="1"/>
    <col min="10498" max="10499" width="13.85546875" style="310" customWidth="1"/>
    <col min="10500" max="10500" width="14.5703125" style="310" customWidth="1"/>
    <col min="10501" max="10752" width="10.85546875" style="310"/>
    <col min="10753" max="10753" width="48.5703125" style="310" bestFit="1" customWidth="1"/>
    <col min="10754" max="10755" width="13.85546875" style="310" customWidth="1"/>
    <col min="10756" max="10756" width="14.5703125" style="310" customWidth="1"/>
    <col min="10757" max="11008" width="10.85546875" style="310"/>
    <col min="11009" max="11009" width="48.5703125" style="310" bestFit="1" customWidth="1"/>
    <col min="11010" max="11011" width="13.85546875" style="310" customWidth="1"/>
    <col min="11012" max="11012" width="14.5703125" style="310" customWidth="1"/>
    <col min="11013" max="11264" width="10.85546875" style="310"/>
    <col min="11265" max="11265" width="48.5703125" style="310" bestFit="1" customWidth="1"/>
    <col min="11266" max="11267" width="13.85546875" style="310" customWidth="1"/>
    <col min="11268" max="11268" width="14.5703125" style="310" customWidth="1"/>
    <col min="11269" max="11520" width="10.85546875" style="310"/>
    <col min="11521" max="11521" width="48.5703125" style="310" bestFit="1" customWidth="1"/>
    <col min="11522" max="11523" width="13.85546875" style="310" customWidth="1"/>
    <col min="11524" max="11524" width="14.5703125" style="310" customWidth="1"/>
    <col min="11525" max="11776" width="10.85546875" style="310"/>
    <col min="11777" max="11777" width="48.5703125" style="310" bestFit="1" customWidth="1"/>
    <col min="11778" max="11779" width="13.85546875" style="310" customWidth="1"/>
    <col min="11780" max="11780" width="14.5703125" style="310" customWidth="1"/>
    <col min="11781" max="12032" width="10.85546875" style="310"/>
    <col min="12033" max="12033" width="48.5703125" style="310" bestFit="1" customWidth="1"/>
    <col min="12034" max="12035" width="13.85546875" style="310" customWidth="1"/>
    <col min="12036" max="12036" width="14.5703125" style="310" customWidth="1"/>
    <col min="12037" max="12288" width="10.85546875" style="310"/>
    <col min="12289" max="12289" width="48.5703125" style="310" bestFit="1" customWidth="1"/>
    <col min="12290" max="12291" width="13.85546875" style="310" customWidth="1"/>
    <col min="12292" max="12292" width="14.5703125" style="310" customWidth="1"/>
    <col min="12293" max="12544" width="10.85546875" style="310"/>
    <col min="12545" max="12545" width="48.5703125" style="310" bestFit="1" customWidth="1"/>
    <col min="12546" max="12547" width="13.85546875" style="310" customWidth="1"/>
    <col min="12548" max="12548" width="14.5703125" style="310" customWidth="1"/>
    <col min="12549" max="12800" width="10.85546875" style="310"/>
    <col min="12801" max="12801" width="48.5703125" style="310" bestFit="1" customWidth="1"/>
    <col min="12802" max="12803" width="13.85546875" style="310" customWidth="1"/>
    <col min="12804" max="12804" width="14.5703125" style="310" customWidth="1"/>
    <col min="12805" max="13056" width="10.85546875" style="310"/>
    <col min="13057" max="13057" width="48.5703125" style="310" bestFit="1" customWidth="1"/>
    <col min="13058" max="13059" width="13.85546875" style="310" customWidth="1"/>
    <col min="13060" max="13060" width="14.5703125" style="310" customWidth="1"/>
    <col min="13061" max="13312" width="10.85546875" style="310"/>
    <col min="13313" max="13313" width="48.5703125" style="310" bestFit="1" customWidth="1"/>
    <col min="13314" max="13315" width="13.85546875" style="310" customWidth="1"/>
    <col min="13316" max="13316" width="14.5703125" style="310" customWidth="1"/>
    <col min="13317" max="13568" width="10.85546875" style="310"/>
    <col min="13569" max="13569" width="48.5703125" style="310" bestFit="1" customWidth="1"/>
    <col min="13570" max="13571" width="13.85546875" style="310" customWidth="1"/>
    <col min="13572" max="13572" width="14.5703125" style="310" customWidth="1"/>
    <col min="13573" max="13824" width="10.85546875" style="310"/>
    <col min="13825" max="13825" width="48.5703125" style="310" bestFit="1" customWidth="1"/>
    <col min="13826" max="13827" width="13.85546875" style="310" customWidth="1"/>
    <col min="13828" max="13828" width="14.5703125" style="310" customWidth="1"/>
    <col min="13829" max="14080" width="10.85546875" style="310"/>
    <col min="14081" max="14081" width="48.5703125" style="310" bestFit="1" customWidth="1"/>
    <col min="14082" max="14083" width="13.85546875" style="310" customWidth="1"/>
    <col min="14084" max="14084" width="14.5703125" style="310" customWidth="1"/>
    <col min="14085" max="14336" width="10.85546875" style="310"/>
    <col min="14337" max="14337" width="48.5703125" style="310" bestFit="1" customWidth="1"/>
    <col min="14338" max="14339" width="13.85546875" style="310" customWidth="1"/>
    <col min="14340" max="14340" width="14.5703125" style="310" customWidth="1"/>
    <col min="14341" max="14592" width="10.85546875" style="310"/>
    <col min="14593" max="14593" width="48.5703125" style="310" bestFit="1" customWidth="1"/>
    <col min="14594" max="14595" width="13.85546875" style="310" customWidth="1"/>
    <col min="14596" max="14596" width="14.5703125" style="310" customWidth="1"/>
    <col min="14597" max="14848" width="10.85546875" style="310"/>
    <col min="14849" max="14849" width="48.5703125" style="310" bestFit="1" customWidth="1"/>
    <col min="14850" max="14851" width="13.85546875" style="310" customWidth="1"/>
    <col min="14852" max="14852" width="14.5703125" style="310" customWidth="1"/>
    <col min="14853" max="15104" width="10.85546875" style="310"/>
    <col min="15105" max="15105" width="48.5703125" style="310" bestFit="1" customWidth="1"/>
    <col min="15106" max="15107" width="13.85546875" style="310" customWidth="1"/>
    <col min="15108" max="15108" width="14.5703125" style="310" customWidth="1"/>
    <col min="15109" max="15360" width="10.85546875" style="310"/>
    <col min="15361" max="15361" width="48.5703125" style="310" bestFit="1" customWidth="1"/>
    <col min="15362" max="15363" width="13.85546875" style="310" customWidth="1"/>
    <col min="15364" max="15364" width="14.5703125" style="310" customWidth="1"/>
    <col min="15365" max="15616" width="10.85546875" style="310"/>
    <col min="15617" max="15617" width="48.5703125" style="310" bestFit="1" customWidth="1"/>
    <col min="15618" max="15619" width="13.85546875" style="310" customWidth="1"/>
    <col min="15620" max="15620" width="14.5703125" style="310" customWidth="1"/>
    <col min="15621" max="15872" width="10.85546875" style="310"/>
    <col min="15873" max="15873" width="48.5703125" style="310" bestFit="1" customWidth="1"/>
    <col min="15874" max="15875" width="13.85546875" style="310" customWidth="1"/>
    <col min="15876" max="15876" width="14.5703125" style="310" customWidth="1"/>
    <col min="15877" max="16128" width="10.85546875" style="310"/>
    <col min="16129" max="16129" width="48.5703125" style="310" bestFit="1" customWidth="1"/>
    <col min="16130" max="16131" width="13.85546875" style="310" customWidth="1"/>
    <col min="16132" max="16132" width="14.5703125" style="310" customWidth="1"/>
    <col min="16133" max="16384" width="10.85546875" style="310"/>
  </cols>
  <sheetData>
    <row r="1" spans="1:161" s="308" customFormat="1" ht="15.75">
      <c r="A1" s="1374" t="s">
        <v>119</v>
      </c>
      <c r="B1" s="1375"/>
      <c r="C1" s="1375"/>
      <c r="D1" s="1376"/>
    </row>
    <row r="2" spans="1:161" s="309" customFormat="1" ht="15.75">
      <c r="A2" s="1377" t="s">
        <v>120</v>
      </c>
      <c r="B2" s="1378"/>
      <c r="C2" s="1378"/>
      <c r="D2" s="1379"/>
    </row>
    <row r="3" spans="1:161" ht="15" thickBot="1">
      <c r="A3" s="1380" t="s">
        <v>918</v>
      </c>
      <c r="B3" s="1381"/>
      <c r="C3" s="1381"/>
      <c r="D3" s="1382"/>
    </row>
    <row r="4" spans="1:161" s="34" customFormat="1" ht="38.25">
      <c r="A4" s="311" t="s">
        <v>121</v>
      </c>
      <c r="B4" s="312" t="s">
        <v>122</v>
      </c>
      <c r="C4" s="312" t="s">
        <v>123</v>
      </c>
      <c r="D4" s="313" t="s">
        <v>124</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row>
    <row r="5" spans="1:161" s="308" customFormat="1">
      <c r="A5" s="314" t="s">
        <v>125</v>
      </c>
      <c r="B5" s="914">
        <f>B7+B9+B21</f>
        <v>1158486</v>
      </c>
      <c r="C5" s="914">
        <f>C7+C9+C21</f>
        <v>111148</v>
      </c>
      <c r="D5" s="315">
        <f>SUM(B5:C5)</f>
        <v>1269634</v>
      </c>
    </row>
    <row r="6" spans="1:161" s="318" customFormat="1">
      <c r="A6" s="316"/>
      <c r="B6" s="915"/>
      <c r="C6" s="915"/>
      <c r="D6" s="317"/>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row>
    <row r="7" spans="1:161" s="308" customFormat="1">
      <c r="A7" s="314" t="s">
        <v>126</v>
      </c>
      <c r="B7" s="916">
        <v>121296</v>
      </c>
      <c r="C7" s="916">
        <v>3304</v>
      </c>
      <c r="D7" s="315">
        <f>SUM(B7:C7)</f>
        <v>124600</v>
      </c>
    </row>
    <row r="8" spans="1:161">
      <c r="A8" s="319"/>
      <c r="B8" s="917"/>
      <c r="C8" s="917"/>
      <c r="D8" s="320"/>
    </row>
    <row r="9" spans="1:161" s="308" customFormat="1">
      <c r="A9" s="314" t="s">
        <v>127</v>
      </c>
      <c r="B9" s="914">
        <f>B10+B11+B12+B15+B16+B17+B18+B19</f>
        <v>929678</v>
      </c>
      <c r="C9" s="914">
        <f>C10+C11+C12+C15+C16+C17+C18+C19</f>
        <v>94323</v>
      </c>
      <c r="D9" s="315">
        <f>SUM(B9:C9)</f>
        <v>1024001</v>
      </c>
    </row>
    <row r="10" spans="1:161" s="308" customFormat="1">
      <c r="A10" s="918" t="s">
        <v>128</v>
      </c>
      <c r="B10" s="919">
        <v>1082</v>
      </c>
      <c r="C10" s="920">
        <v>6603</v>
      </c>
      <c r="D10" s="320"/>
    </row>
    <row r="11" spans="1:161" s="308" customFormat="1" ht="15.75">
      <c r="A11" s="918" t="s">
        <v>129</v>
      </c>
      <c r="B11" s="919">
        <v>527044</v>
      </c>
      <c r="C11" s="920">
        <v>1</v>
      </c>
      <c r="D11" s="320"/>
    </row>
    <row r="12" spans="1:161">
      <c r="A12" s="918" t="s">
        <v>130</v>
      </c>
      <c r="B12" s="919">
        <v>93497</v>
      </c>
      <c r="C12" s="921">
        <v>69788</v>
      </c>
      <c r="D12" s="320"/>
    </row>
    <row r="13" spans="1:161" ht="13.5">
      <c r="A13" s="922" t="s">
        <v>131</v>
      </c>
      <c r="B13" s="923">
        <f>B7+B10+B11+B12</f>
        <v>742919</v>
      </c>
      <c r="C13" s="923">
        <f>C7+C10+C11+C12</f>
        <v>79696</v>
      </c>
      <c r="D13" s="321">
        <f>SUM(B13:C13)</f>
        <v>822615</v>
      </c>
      <c r="F13" s="308"/>
      <c r="G13" s="308"/>
      <c r="H13" s="308"/>
      <c r="I13" s="308"/>
      <c r="J13" s="308"/>
      <c r="K13" s="308"/>
      <c r="L13" s="308"/>
    </row>
    <row r="14" spans="1:161" ht="13.5">
      <c r="A14" s="924"/>
      <c r="B14" s="923"/>
      <c r="C14" s="923"/>
      <c r="D14" s="322"/>
      <c r="F14" s="308"/>
      <c r="G14" s="308"/>
      <c r="H14" s="308"/>
      <c r="I14" s="308"/>
      <c r="J14" s="308"/>
      <c r="K14" s="308"/>
      <c r="L14" s="308"/>
    </row>
    <row r="15" spans="1:161">
      <c r="A15" s="925" t="s">
        <v>132</v>
      </c>
      <c r="B15" s="919">
        <v>12741</v>
      </c>
      <c r="C15" s="764">
        <v>45</v>
      </c>
      <c r="D15" s="315"/>
      <c r="F15" s="308"/>
      <c r="G15" s="308"/>
      <c r="H15" s="308"/>
      <c r="I15" s="308"/>
      <c r="J15" s="308"/>
      <c r="K15" s="308"/>
      <c r="L15" s="308"/>
    </row>
    <row r="16" spans="1:161">
      <c r="A16" s="918" t="s">
        <v>133</v>
      </c>
      <c r="B16" s="919">
        <v>219287</v>
      </c>
      <c r="C16" s="919">
        <v>15121</v>
      </c>
      <c r="D16" s="315"/>
      <c r="F16" s="308"/>
      <c r="G16" s="308"/>
      <c r="H16" s="308"/>
      <c r="I16" s="308"/>
      <c r="J16" s="308"/>
      <c r="K16" s="308"/>
      <c r="L16" s="308"/>
    </row>
    <row r="17" spans="1:4">
      <c r="A17" s="918" t="s">
        <v>134</v>
      </c>
      <c r="B17" s="919">
        <v>60954</v>
      </c>
      <c r="C17" s="919">
        <v>2514</v>
      </c>
      <c r="D17" s="315"/>
    </row>
    <row r="18" spans="1:4">
      <c r="A18" s="918" t="s">
        <v>135</v>
      </c>
      <c r="B18" s="919">
        <v>14</v>
      </c>
      <c r="C18" s="764">
        <v>0</v>
      </c>
      <c r="D18" s="315"/>
    </row>
    <row r="19" spans="1:4" ht="15.75">
      <c r="A19" s="918" t="s">
        <v>137</v>
      </c>
      <c r="B19" s="917">
        <v>15059</v>
      </c>
      <c r="C19" s="917">
        <v>251</v>
      </c>
      <c r="D19" s="315"/>
    </row>
    <row r="20" spans="1:4">
      <c r="A20" s="319"/>
      <c r="B20" s="917"/>
      <c r="C20" s="917"/>
      <c r="D20" s="320"/>
    </row>
    <row r="21" spans="1:4" s="308" customFormat="1">
      <c r="A21" s="314" t="s">
        <v>138</v>
      </c>
      <c r="B21" s="914">
        <f>SUM(B22:B24)</f>
        <v>107512</v>
      </c>
      <c r="C21" s="914">
        <f>SUM(C22:C24)</f>
        <v>13521</v>
      </c>
      <c r="D21" s="315">
        <f>SUM(B21:C21)</f>
        <v>121033</v>
      </c>
    </row>
    <row r="22" spans="1:4">
      <c r="A22" s="918" t="s">
        <v>139</v>
      </c>
      <c r="B22" s="919">
        <v>81258</v>
      </c>
      <c r="C22" s="919">
        <v>9628</v>
      </c>
      <c r="D22" s="320"/>
    </row>
    <row r="23" spans="1:4" ht="15.75">
      <c r="A23" s="918" t="s">
        <v>140</v>
      </c>
      <c r="B23" s="919">
        <v>22641</v>
      </c>
      <c r="C23" s="919">
        <v>3887</v>
      </c>
      <c r="D23" s="320"/>
    </row>
    <row r="24" spans="1:4" ht="15.75">
      <c r="A24" s="926" t="s">
        <v>141</v>
      </c>
      <c r="B24" s="323">
        <v>3613</v>
      </c>
      <c r="C24" s="324">
        <v>6</v>
      </c>
      <c r="D24" s="325"/>
    </row>
    <row r="25" spans="1:4">
      <c r="A25" s="927" t="s">
        <v>142</v>
      </c>
      <c r="B25" s="919"/>
      <c r="C25" s="928"/>
      <c r="D25" s="320"/>
    </row>
    <row r="26" spans="1:4" ht="16.5">
      <c r="A26" s="1383" t="s">
        <v>143</v>
      </c>
      <c r="B26" s="1322"/>
      <c r="C26" s="1322"/>
      <c r="D26" s="1323"/>
    </row>
    <row r="27" spans="1:4" ht="16.5">
      <c r="A27" s="641" t="s">
        <v>144</v>
      </c>
      <c r="B27" s="680"/>
      <c r="C27" s="680"/>
      <c r="D27" s="638"/>
    </row>
    <row r="28" spans="1:4" ht="16.5">
      <c r="A28" s="1383" t="s">
        <v>145</v>
      </c>
      <c r="B28" s="1322"/>
      <c r="C28" s="1322"/>
      <c r="D28" s="1323"/>
    </row>
    <row r="29" spans="1:4" ht="15.75" customHeight="1" thickBot="1">
      <c r="A29" s="326" t="s">
        <v>919</v>
      </c>
      <c r="B29" s="639"/>
      <c r="C29" s="639"/>
      <c r="D29" s="640"/>
    </row>
    <row r="31" spans="1:4" ht="15">
      <c r="A31" s="1294" t="s">
        <v>1071</v>
      </c>
      <c r="B31" s="305"/>
    </row>
  </sheetData>
  <sheetProtection algorithmName="SHA-512" hashValue="Wwdmu96OyuA7TnHlaEExVdDMuBVk8kKddvjrpHTg2op/F5ZKGHy6WkXDqemYHtbnEiPHscMGIM6K0O+559V/RQ==" saltValue="Zp08EXABglgFUSwT6+97Fw==" spinCount="100000" sheet="1" objects="1" scenarios="1"/>
  <mergeCells count="5">
    <mergeCell ref="A1:D1"/>
    <mergeCell ref="A2:D2"/>
    <mergeCell ref="A3:D3"/>
    <mergeCell ref="A26:D26"/>
    <mergeCell ref="A28:D28"/>
  </mergeCells>
  <hyperlinks>
    <hyperlink ref="A31" location="'Table of Contents'!A1" display="Return to Table of Contents" xr:uid="{F0F2823B-42C7-4B43-B67B-4700BECAA484}"/>
  </hyperlinks>
  <pageMargins left="0.7" right="0.7" top="0.75" bottom="0.75" header="0.3" footer="0.3"/>
  <pageSetup scale="99" fitToHeight="0" orientation="portrait" horizontalDpi="90" verticalDpi="90" r:id="rId1"/>
  <ignoredErrors>
    <ignoredError sqref="B13:C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1FCF3-2E06-4703-9A4D-66EC6BE9CD10}">
  <dimension ref="A1:AC55"/>
  <sheetViews>
    <sheetView workbookViewId="0">
      <selection activeCell="A55" sqref="A55"/>
    </sheetView>
  </sheetViews>
  <sheetFormatPr defaultColWidth="10.5703125" defaultRowHeight="12.75"/>
  <cols>
    <col min="1" max="1" width="9" style="41" customWidth="1"/>
    <col min="2" max="2" width="10.140625" style="37" customWidth="1"/>
    <col min="3" max="3" width="9" style="37" customWidth="1"/>
    <col min="4" max="4" width="9.5703125" style="37" customWidth="1"/>
    <col min="5" max="5" width="9" style="37" customWidth="1"/>
    <col min="6" max="6" width="11.42578125" style="37" customWidth="1"/>
    <col min="7" max="256" width="10.5703125" style="37"/>
    <col min="257" max="257" width="9" style="37" customWidth="1"/>
    <col min="258" max="258" width="10.140625" style="37" customWidth="1"/>
    <col min="259" max="259" width="9" style="37" customWidth="1"/>
    <col min="260" max="260" width="9.5703125" style="37" customWidth="1"/>
    <col min="261" max="261" width="9" style="37" customWidth="1"/>
    <col min="262" max="262" width="11.42578125" style="37" customWidth="1"/>
    <col min="263" max="512" width="10.5703125" style="37"/>
    <col min="513" max="513" width="9" style="37" customWidth="1"/>
    <col min="514" max="514" width="10.140625" style="37" customWidth="1"/>
    <col min="515" max="515" width="9" style="37" customWidth="1"/>
    <col min="516" max="516" width="9.5703125" style="37" customWidth="1"/>
    <col min="517" max="517" width="9" style="37" customWidth="1"/>
    <col min="518" max="518" width="11.42578125" style="37" customWidth="1"/>
    <col min="519" max="768" width="10.5703125" style="37"/>
    <col min="769" max="769" width="9" style="37" customWidth="1"/>
    <col min="770" max="770" width="10.140625" style="37" customWidth="1"/>
    <col min="771" max="771" width="9" style="37" customWidth="1"/>
    <col min="772" max="772" width="9.5703125" style="37" customWidth="1"/>
    <col min="773" max="773" width="9" style="37" customWidth="1"/>
    <col min="774" max="774" width="11.42578125" style="37" customWidth="1"/>
    <col min="775" max="1024" width="10.5703125" style="37"/>
    <col min="1025" max="1025" width="9" style="37" customWidth="1"/>
    <col min="1026" max="1026" width="10.140625" style="37" customWidth="1"/>
    <col min="1027" max="1027" width="9" style="37" customWidth="1"/>
    <col min="1028" max="1028" width="9.5703125" style="37" customWidth="1"/>
    <col min="1029" max="1029" width="9" style="37" customWidth="1"/>
    <col min="1030" max="1030" width="11.42578125" style="37" customWidth="1"/>
    <col min="1031" max="1280" width="10.5703125" style="37"/>
    <col min="1281" max="1281" width="9" style="37" customWidth="1"/>
    <col min="1282" max="1282" width="10.140625" style="37" customWidth="1"/>
    <col min="1283" max="1283" width="9" style="37" customWidth="1"/>
    <col min="1284" max="1284" width="9.5703125" style="37" customWidth="1"/>
    <col min="1285" max="1285" width="9" style="37" customWidth="1"/>
    <col min="1286" max="1286" width="11.42578125" style="37" customWidth="1"/>
    <col min="1287" max="1536" width="10.5703125" style="37"/>
    <col min="1537" max="1537" width="9" style="37" customWidth="1"/>
    <col min="1538" max="1538" width="10.140625" style="37" customWidth="1"/>
    <col min="1539" max="1539" width="9" style="37" customWidth="1"/>
    <col min="1540" max="1540" width="9.5703125" style="37" customWidth="1"/>
    <col min="1541" max="1541" width="9" style="37" customWidth="1"/>
    <col min="1542" max="1542" width="11.42578125" style="37" customWidth="1"/>
    <col min="1543" max="1792" width="10.5703125" style="37"/>
    <col min="1793" max="1793" width="9" style="37" customWidth="1"/>
    <col min="1794" max="1794" width="10.140625" style="37" customWidth="1"/>
    <col min="1795" max="1795" width="9" style="37" customWidth="1"/>
    <col min="1796" max="1796" width="9.5703125" style="37" customWidth="1"/>
    <col min="1797" max="1797" width="9" style="37" customWidth="1"/>
    <col min="1798" max="1798" width="11.42578125" style="37" customWidth="1"/>
    <col min="1799" max="2048" width="10.5703125" style="37"/>
    <col min="2049" max="2049" width="9" style="37" customWidth="1"/>
    <col min="2050" max="2050" width="10.140625" style="37" customWidth="1"/>
    <col min="2051" max="2051" width="9" style="37" customWidth="1"/>
    <col min="2052" max="2052" width="9.5703125" style="37" customWidth="1"/>
    <col min="2053" max="2053" width="9" style="37" customWidth="1"/>
    <col min="2054" max="2054" width="11.42578125" style="37" customWidth="1"/>
    <col min="2055" max="2304" width="10.5703125" style="37"/>
    <col min="2305" max="2305" width="9" style="37" customWidth="1"/>
    <col min="2306" max="2306" width="10.140625" style="37" customWidth="1"/>
    <col min="2307" max="2307" width="9" style="37" customWidth="1"/>
    <col min="2308" max="2308" width="9.5703125" style="37" customWidth="1"/>
    <col min="2309" max="2309" width="9" style="37" customWidth="1"/>
    <col min="2310" max="2310" width="11.42578125" style="37" customWidth="1"/>
    <col min="2311" max="2560" width="10.5703125" style="37"/>
    <col min="2561" max="2561" width="9" style="37" customWidth="1"/>
    <col min="2562" max="2562" width="10.140625" style="37" customWidth="1"/>
    <col min="2563" max="2563" width="9" style="37" customWidth="1"/>
    <col min="2564" max="2564" width="9.5703125" style="37" customWidth="1"/>
    <col min="2565" max="2565" width="9" style="37" customWidth="1"/>
    <col min="2566" max="2566" width="11.42578125" style="37" customWidth="1"/>
    <col min="2567" max="2816" width="10.5703125" style="37"/>
    <col min="2817" max="2817" width="9" style="37" customWidth="1"/>
    <col min="2818" max="2818" width="10.140625" style="37" customWidth="1"/>
    <col min="2819" max="2819" width="9" style="37" customWidth="1"/>
    <col min="2820" max="2820" width="9.5703125" style="37" customWidth="1"/>
    <col min="2821" max="2821" width="9" style="37" customWidth="1"/>
    <col min="2822" max="2822" width="11.42578125" style="37" customWidth="1"/>
    <col min="2823" max="3072" width="10.5703125" style="37"/>
    <col min="3073" max="3073" width="9" style="37" customWidth="1"/>
    <col min="3074" max="3074" width="10.140625" style="37" customWidth="1"/>
    <col min="3075" max="3075" width="9" style="37" customWidth="1"/>
    <col min="3076" max="3076" width="9.5703125" style="37" customWidth="1"/>
    <col min="3077" max="3077" width="9" style="37" customWidth="1"/>
    <col min="3078" max="3078" width="11.42578125" style="37" customWidth="1"/>
    <col min="3079" max="3328" width="10.5703125" style="37"/>
    <col min="3329" max="3329" width="9" style="37" customWidth="1"/>
    <col min="3330" max="3330" width="10.140625" style="37" customWidth="1"/>
    <col min="3331" max="3331" width="9" style="37" customWidth="1"/>
    <col min="3332" max="3332" width="9.5703125" style="37" customWidth="1"/>
    <col min="3333" max="3333" width="9" style="37" customWidth="1"/>
    <col min="3334" max="3334" width="11.42578125" style="37" customWidth="1"/>
    <col min="3335" max="3584" width="10.5703125" style="37"/>
    <col min="3585" max="3585" width="9" style="37" customWidth="1"/>
    <col min="3586" max="3586" width="10.140625" style="37" customWidth="1"/>
    <col min="3587" max="3587" width="9" style="37" customWidth="1"/>
    <col min="3588" max="3588" width="9.5703125" style="37" customWidth="1"/>
    <col min="3589" max="3589" width="9" style="37" customWidth="1"/>
    <col min="3590" max="3590" width="11.42578125" style="37" customWidth="1"/>
    <col min="3591" max="3840" width="10.5703125" style="37"/>
    <col min="3841" max="3841" width="9" style="37" customWidth="1"/>
    <col min="3842" max="3842" width="10.140625" style="37" customWidth="1"/>
    <col min="3843" max="3843" width="9" style="37" customWidth="1"/>
    <col min="3844" max="3844" width="9.5703125" style="37" customWidth="1"/>
    <col min="3845" max="3845" width="9" style="37" customWidth="1"/>
    <col min="3846" max="3846" width="11.42578125" style="37" customWidth="1"/>
    <col min="3847" max="4096" width="10.5703125" style="37"/>
    <col min="4097" max="4097" width="9" style="37" customWidth="1"/>
    <col min="4098" max="4098" width="10.140625" style="37" customWidth="1"/>
    <col min="4099" max="4099" width="9" style="37" customWidth="1"/>
    <col min="4100" max="4100" width="9.5703125" style="37" customWidth="1"/>
    <col min="4101" max="4101" width="9" style="37" customWidth="1"/>
    <col min="4102" max="4102" width="11.42578125" style="37" customWidth="1"/>
    <col min="4103" max="4352" width="10.5703125" style="37"/>
    <col min="4353" max="4353" width="9" style="37" customWidth="1"/>
    <col min="4354" max="4354" width="10.140625" style="37" customWidth="1"/>
    <col min="4355" max="4355" width="9" style="37" customWidth="1"/>
    <col min="4356" max="4356" width="9.5703125" style="37" customWidth="1"/>
    <col min="4357" max="4357" width="9" style="37" customWidth="1"/>
    <col min="4358" max="4358" width="11.42578125" style="37" customWidth="1"/>
    <col min="4359" max="4608" width="10.5703125" style="37"/>
    <col min="4609" max="4609" width="9" style="37" customWidth="1"/>
    <col min="4610" max="4610" width="10.140625" style="37" customWidth="1"/>
    <col min="4611" max="4611" width="9" style="37" customWidth="1"/>
    <col min="4612" max="4612" width="9.5703125" style="37" customWidth="1"/>
    <col min="4613" max="4613" width="9" style="37" customWidth="1"/>
    <col min="4614" max="4614" width="11.42578125" style="37" customWidth="1"/>
    <col min="4615" max="4864" width="10.5703125" style="37"/>
    <col min="4865" max="4865" width="9" style="37" customWidth="1"/>
    <col min="4866" max="4866" width="10.140625" style="37" customWidth="1"/>
    <col min="4867" max="4867" width="9" style="37" customWidth="1"/>
    <col min="4868" max="4868" width="9.5703125" style="37" customWidth="1"/>
    <col min="4869" max="4869" width="9" style="37" customWidth="1"/>
    <col min="4870" max="4870" width="11.42578125" style="37" customWidth="1"/>
    <col min="4871" max="5120" width="10.5703125" style="37"/>
    <col min="5121" max="5121" width="9" style="37" customWidth="1"/>
    <col min="5122" max="5122" width="10.140625" style="37" customWidth="1"/>
    <col min="5123" max="5123" width="9" style="37" customWidth="1"/>
    <col min="5124" max="5124" width="9.5703125" style="37" customWidth="1"/>
    <col min="5125" max="5125" width="9" style="37" customWidth="1"/>
    <col min="5126" max="5126" width="11.42578125" style="37" customWidth="1"/>
    <col min="5127" max="5376" width="10.5703125" style="37"/>
    <col min="5377" max="5377" width="9" style="37" customWidth="1"/>
    <col min="5378" max="5378" width="10.140625" style="37" customWidth="1"/>
    <col min="5379" max="5379" width="9" style="37" customWidth="1"/>
    <col min="5380" max="5380" width="9.5703125" style="37" customWidth="1"/>
    <col min="5381" max="5381" width="9" style="37" customWidth="1"/>
    <col min="5382" max="5382" width="11.42578125" style="37" customWidth="1"/>
    <col min="5383" max="5632" width="10.5703125" style="37"/>
    <col min="5633" max="5633" width="9" style="37" customWidth="1"/>
    <col min="5634" max="5634" width="10.140625" style="37" customWidth="1"/>
    <col min="5635" max="5635" width="9" style="37" customWidth="1"/>
    <col min="5636" max="5636" width="9.5703125" style="37" customWidth="1"/>
    <col min="5637" max="5637" width="9" style="37" customWidth="1"/>
    <col min="5638" max="5638" width="11.42578125" style="37" customWidth="1"/>
    <col min="5639" max="5888" width="10.5703125" style="37"/>
    <col min="5889" max="5889" width="9" style="37" customWidth="1"/>
    <col min="5890" max="5890" width="10.140625" style="37" customWidth="1"/>
    <col min="5891" max="5891" width="9" style="37" customWidth="1"/>
    <col min="5892" max="5892" width="9.5703125" style="37" customWidth="1"/>
    <col min="5893" max="5893" width="9" style="37" customWidth="1"/>
    <col min="5894" max="5894" width="11.42578125" style="37" customWidth="1"/>
    <col min="5895" max="6144" width="10.5703125" style="37"/>
    <col min="6145" max="6145" width="9" style="37" customWidth="1"/>
    <col min="6146" max="6146" width="10.140625" style="37" customWidth="1"/>
    <col min="6147" max="6147" width="9" style="37" customWidth="1"/>
    <col min="6148" max="6148" width="9.5703125" style="37" customWidth="1"/>
    <col min="6149" max="6149" width="9" style="37" customWidth="1"/>
    <col min="6150" max="6150" width="11.42578125" style="37" customWidth="1"/>
    <col min="6151" max="6400" width="10.5703125" style="37"/>
    <col min="6401" max="6401" width="9" style="37" customWidth="1"/>
    <col min="6402" max="6402" width="10.140625" style="37" customWidth="1"/>
    <col min="6403" max="6403" width="9" style="37" customWidth="1"/>
    <col min="6404" max="6404" width="9.5703125" style="37" customWidth="1"/>
    <col min="6405" max="6405" width="9" style="37" customWidth="1"/>
    <col min="6406" max="6406" width="11.42578125" style="37" customWidth="1"/>
    <col min="6407" max="6656" width="10.5703125" style="37"/>
    <col min="6657" max="6657" width="9" style="37" customWidth="1"/>
    <col min="6658" max="6658" width="10.140625" style="37" customWidth="1"/>
    <col min="6659" max="6659" width="9" style="37" customWidth="1"/>
    <col min="6660" max="6660" width="9.5703125" style="37" customWidth="1"/>
    <col min="6661" max="6661" width="9" style="37" customWidth="1"/>
    <col min="6662" max="6662" width="11.42578125" style="37" customWidth="1"/>
    <col min="6663" max="6912" width="10.5703125" style="37"/>
    <col min="6913" max="6913" width="9" style="37" customWidth="1"/>
    <col min="6914" max="6914" width="10.140625" style="37" customWidth="1"/>
    <col min="6915" max="6915" width="9" style="37" customWidth="1"/>
    <col min="6916" max="6916" width="9.5703125" style="37" customWidth="1"/>
    <col min="6917" max="6917" width="9" style="37" customWidth="1"/>
    <col min="6918" max="6918" width="11.42578125" style="37" customWidth="1"/>
    <col min="6919" max="7168" width="10.5703125" style="37"/>
    <col min="7169" max="7169" width="9" style="37" customWidth="1"/>
    <col min="7170" max="7170" width="10.140625" style="37" customWidth="1"/>
    <col min="7171" max="7171" width="9" style="37" customWidth="1"/>
    <col min="7172" max="7172" width="9.5703125" style="37" customWidth="1"/>
    <col min="7173" max="7173" width="9" style="37" customWidth="1"/>
    <col min="7174" max="7174" width="11.42578125" style="37" customWidth="1"/>
    <col min="7175" max="7424" width="10.5703125" style="37"/>
    <col min="7425" max="7425" width="9" style="37" customWidth="1"/>
    <col min="7426" max="7426" width="10.140625" style="37" customWidth="1"/>
    <col min="7427" max="7427" width="9" style="37" customWidth="1"/>
    <col min="7428" max="7428" width="9.5703125" style="37" customWidth="1"/>
    <col min="7429" max="7429" width="9" style="37" customWidth="1"/>
    <col min="7430" max="7430" width="11.42578125" style="37" customWidth="1"/>
    <col min="7431" max="7680" width="10.5703125" style="37"/>
    <col min="7681" max="7681" width="9" style="37" customWidth="1"/>
    <col min="7682" max="7682" width="10.140625" style="37" customWidth="1"/>
    <col min="7683" max="7683" width="9" style="37" customWidth="1"/>
    <col min="7684" max="7684" width="9.5703125" style="37" customWidth="1"/>
    <col min="7685" max="7685" width="9" style="37" customWidth="1"/>
    <col min="7686" max="7686" width="11.42578125" style="37" customWidth="1"/>
    <col min="7687" max="7936" width="10.5703125" style="37"/>
    <col min="7937" max="7937" width="9" style="37" customWidth="1"/>
    <col min="7938" max="7938" width="10.140625" style="37" customWidth="1"/>
    <col min="7939" max="7939" width="9" style="37" customWidth="1"/>
    <col min="7940" max="7940" width="9.5703125" style="37" customWidth="1"/>
    <col min="7941" max="7941" width="9" style="37" customWidth="1"/>
    <col min="7942" max="7942" width="11.42578125" style="37" customWidth="1"/>
    <col min="7943" max="8192" width="10.5703125" style="37"/>
    <col min="8193" max="8193" width="9" style="37" customWidth="1"/>
    <col min="8194" max="8194" width="10.140625" style="37" customWidth="1"/>
    <col min="8195" max="8195" width="9" style="37" customWidth="1"/>
    <col min="8196" max="8196" width="9.5703125" style="37" customWidth="1"/>
    <col min="8197" max="8197" width="9" style="37" customWidth="1"/>
    <col min="8198" max="8198" width="11.42578125" style="37" customWidth="1"/>
    <col min="8199" max="8448" width="10.5703125" style="37"/>
    <col min="8449" max="8449" width="9" style="37" customWidth="1"/>
    <col min="8450" max="8450" width="10.140625" style="37" customWidth="1"/>
    <col min="8451" max="8451" width="9" style="37" customWidth="1"/>
    <col min="8452" max="8452" width="9.5703125" style="37" customWidth="1"/>
    <col min="8453" max="8453" width="9" style="37" customWidth="1"/>
    <col min="8454" max="8454" width="11.42578125" style="37" customWidth="1"/>
    <col min="8455" max="8704" width="10.5703125" style="37"/>
    <col min="8705" max="8705" width="9" style="37" customWidth="1"/>
    <col min="8706" max="8706" width="10.140625" style="37" customWidth="1"/>
    <col min="8707" max="8707" width="9" style="37" customWidth="1"/>
    <col min="8708" max="8708" width="9.5703125" style="37" customWidth="1"/>
    <col min="8709" max="8709" width="9" style="37" customWidth="1"/>
    <col min="8710" max="8710" width="11.42578125" style="37" customWidth="1"/>
    <col min="8711" max="8960" width="10.5703125" style="37"/>
    <col min="8961" max="8961" width="9" style="37" customWidth="1"/>
    <col min="8962" max="8962" width="10.140625" style="37" customWidth="1"/>
    <col min="8963" max="8963" width="9" style="37" customWidth="1"/>
    <col min="8964" max="8964" width="9.5703125" style="37" customWidth="1"/>
    <col min="8965" max="8965" width="9" style="37" customWidth="1"/>
    <col min="8966" max="8966" width="11.42578125" style="37" customWidth="1"/>
    <col min="8967" max="9216" width="10.5703125" style="37"/>
    <col min="9217" max="9217" width="9" style="37" customWidth="1"/>
    <col min="9218" max="9218" width="10.140625" style="37" customWidth="1"/>
    <col min="9219" max="9219" width="9" style="37" customWidth="1"/>
    <col min="9220" max="9220" width="9.5703125" style="37" customWidth="1"/>
    <col min="9221" max="9221" width="9" style="37" customWidth="1"/>
    <col min="9222" max="9222" width="11.42578125" style="37" customWidth="1"/>
    <col min="9223" max="9472" width="10.5703125" style="37"/>
    <col min="9473" max="9473" width="9" style="37" customWidth="1"/>
    <col min="9474" max="9474" width="10.140625" style="37" customWidth="1"/>
    <col min="9475" max="9475" width="9" style="37" customWidth="1"/>
    <col min="9476" max="9476" width="9.5703125" style="37" customWidth="1"/>
    <col min="9477" max="9477" width="9" style="37" customWidth="1"/>
    <col min="9478" max="9478" width="11.42578125" style="37" customWidth="1"/>
    <col min="9479" max="9728" width="10.5703125" style="37"/>
    <col min="9729" max="9729" width="9" style="37" customWidth="1"/>
    <col min="9730" max="9730" width="10.140625" style="37" customWidth="1"/>
    <col min="9731" max="9731" width="9" style="37" customWidth="1"/>
    <col min="9732" max="9732" width="9.5703125" style="37" customWidth="1"/>
    <col min="9733" max="9733" width="9" style="37" customWidth="1"/>
    <col min="9734" max="9734" width="11.42578125" style="37" customWidth="1"/>
    <col min="9735" max="9984" width="10.5703125" style="37"/>
    <col min="9985" max="9985" width="9" style="37" customWidth="1"/>
    <col min="9986" max="9986" width="10.140625" style="37" customWidth="1"/>
    <col min="9987" max="9987" width="9" style="37" customWidth="1"/>
    <col min="9988" max="9988" width="9.5703125" style="37" customWidth="1"/>
    <col min="9989" max="9989" width="9" style="37" customWidth="1"/>
    <col min="9990" max="9990" width="11.42578125" style="37" customWidth="1"/>
    <col min="9991" max="10240" width="10.5703125" style="37"/>
    <col min="10241" max="10241" width="9" style="37" customWidth="1"/>
    <col min="10242" max="10242" width="10.140625" style="37" customWidth="1"/>
    <col min="10243" max="10243" width="9" style="37" customWidth="1"/>
    <col min="10244" max="10244" width="9.5703125" style="37" customWidth="1"/>
    <col min="10245" max="10245" width="9" style="37" customWidth="1"/>
    <col min="10246" max="10246" width="11.42578125" style="37" customWidth="1"/>
    <col min="10247" max="10496" width="10.5703125" style="37"/>
    <col min="10497" max="10497" width="9" style="37" customWidth="1"/>
    <col min="10498" max="10498" width="10.140625" style="37" customWidth="1"/>
    <col min="10499" max="10499" width="9" style="37" customWidth="1"/>
    <col min="10500" max="10500" width="9.5703125" style="37" customWidth="1"/>
    <col min="10501" max="10501" width="9" style="37" customWidth="1"/>
    <col min="10502" max="10502" width="11.42578125" style="37" customWidth="1"/>
    <col min="10503" max="10752" width="10.5703125" style="37"/>
    <col min="10753" max="10753" width="9" style="37" customWidth="1"/>
    <col min="10754" max="10754" width="10.140625" style="37" customWidth="1"/>
    <col min="10755" max="10755" width="9" style="37" customWidth="1"/>
    <col min="10756" max="10756" width="9.5703125" style="37" customWidth="1"/>
    <col min="10757" max="10757" width="9" style="37" customWidth="1"/>
    <col min="10758" max="10758" width="11.42578125" style="37" customWidth="1"/>
    <col min="10759" max="11008" width="10.5703125" style="37"/>
    <col min="11009" max="11009" width="9" style="37" customWidth="1"/>
    <col min="11010" max="11010" width="10.140625" style="37" customWidth="1"/>
    <col min="11011" max="11011" width="9" style="37" customWidth="1"/>
    <col min="11012" max="11012" width="9.5703125" style="37" customWidth="1"/>
    <col min="11013" max="11013" width="9" style="37" customWidth="1"/>
    <col min="11014" max="11014" width="11.42578125" style="37" customWidth="1"/>
    <col min="11015" max="11264" width="10.5703125" style="37"/>
    <col min="11265" max="11265" width="9" style="37" customWidth="1"/>
    <col min="11266" max="11266" width="10.140625" style="37" customWidth="1"/>
    <col min="11267" max="11267" width="9" style="37" customWidth="1"/>
    <col min="11268" max="11268" width="9.5703125" style="37" customWidth="1"/>
    <col min="11269" max="11269" width="9" style="37" customWidth="1"/>
    <col min="11270" max="11270" width="11.42578125" style="37" customWidth="1"/>
    <col min="11271" max="11520" width="10.5703125" style="37"/>
    <col min="11521" max="11521" width="9" style="37" customWidth="1"/>
    <col min="11522" max="11522" width="10.140625" style="37" customWidth="1"/>
    <col min="11523" max="11523" width="9" style="37" customWidth="1"/>
    <col min="11524" max="11524" width="9.5703125" style="37" customWidth="1"/>
    <col min="11525" max="11525" width="9" style="37" customWidth="1"/>
    <col min="11526" max="11526" width="11.42578125" style="37" customWidth="1"/>
    <col min="11527" max="11776" width="10.5703125" style="37"/>
    <col min="11777" max="11777" width="9" style="37" customWidth="1"/>
    <col min="11778" max="11778" width="10.140625" style="37" customWidth="1"/>
    <col min="11779" max="11779" width="9" style="37" customWidth="1"/>
    <col min="11780" max="11780" width="9.5703125" style="37" customWidth="1"/>
    <col min="11781" max="11781" width="9" style="37" customWidth="1"/>
    <col min="11782" max="11782" width="11.42578125" style="37" customWidth="1"/>
    <col min="11783" max="12032" width="10.5703125" style="37"/>
    <col min="12033" max="12033" width="9" style="37" customWidth="1"/>
    <col min="12034" max="12034" width="10.140625" style="37" customWidth="1"/>
    <col min="12035" max="12035" width="9" style="37" customWidth="1"/>
    <col min="12036" max="12036" width="9.5703125" style="37" customWidth="1"/>
    <col min="12037" max="12037" width="9" style="37" customWidth="1"/>
    <col min="12038" max="12038" width="11.42578125" style="37" customWidth="1"/>
    <col min="12039" max="12288" width="10.5703125" style="37"/>
    <col min="12289" max="12289" width="9" style="37" customWidth="1"/>
    <col min="12290" max="12290" width="10.140625" style="37" customWidth="1"/>
    <col min="12291" max="12291" width="9" style="37" customWidth="1"/>
    <col min="12292" max="12292" width="9.5703125" style="37" customWidth="1"/>
    <col min="12293" max="12293" width="9" style="37" customWidth="1"/>
    <col min="12294" max="12294" width="11.42578125" style="37" customWidth="1"/>
    <col min="12295" max="12544" width="10.5703125" style="37"/>
    <col min="12545" max="12545" width="9" style="37" customWidth="1"/>
    <col min="12546" max="12546" width="10.140625" style="37" customWidth="1"/>
    <col min="12547" max="12547" width="9" style="37" customWidth="1"/>
    <col min="12548" max="12548" width="9.5703125" style="37" customWidth="1"/>
    <col min="12549" max="12549" width="9" style="37" customWidth="1"/>
    <col min="12550" max="12550" width="11.42578125" style="37" customWidth="1"/>
    <col min="12551" max="12800" width="10.5703125" style="37"/>
    <col min="12801" max="12801" width="9" style="37" customWidth="1"/>
    <col min="12802" max="12802" width="10.140625" style="37" customWidth="1"/>
    <col min="12803" max="12803" width="9" style="37" customWidth="1"/>
    <col min="12804" max="12804" width="9.5703125" style="37" customWidth="1"/>
    <col min="12805" max="12805" width="9" style="37" customWidth="1"/>
    <col min="12806" max="12806" width="11.42578125" style="37" customWidth="1"/>
    <col min="12807" max="13056" width="10.5703125" style="37"/>
    <col min="13057" max="13057" width="9" style="37" customWidth="1"/>
    <col min="13058" max="13058" width="10.140625" style="37" customWidth="1"/>
    <col min="13059" max="13059" width="9" style="37" customWidth="1"/>
    <col min="13060" max="13060" width="9.5703125" style="37" customWidth="1"/>
    <col min="13061" max="13061" width="9" style="37" customWidth="1"/>
    <col min="13062" max="13062" width="11.42578125" style="37" customWidth="1"/>
    <col min="13063" max="13312" width="10.5703125" style="37"/>
    <col min="13313" max="13313" width="9" style="37" customWidth="1"/>
    <col min="13314" max="13314" width="10.140625" style="37" customWidth="1"/>
    <col min="13315" max="13315" width="9" style="37" customWidth="1"/>
    <col min="13316" max="13316" width="9.5703125" style="37" customWidth="1"/>
    <col min="13317" max="13317" width="9" style="37" customWidth="1"/>
    <col min="13318" max="13318" width="11.42578125" style="37" customWidth="1"/>
    <col min="13319" max="13568" width="10.5703125" style="37"/>
    <col min="13569" max="13569" width="9" style="37" customWidth="1"/>
    <col min="13570" max="13570" width="10.140625" style="37" customWidth="1"/>
    <col min="13571" max="13571" width="9" style="37" customWidth="1"/>
    <col min="13572" max="13572" width="9.5703125" style="37" customWidth="1"/>
    <col min="13573" max="13573" width="9" style="37" customWidth="1"/>
    <col min="13574" max="13574" width="11.42578125" style="37" customWidth="1"/>
    <col min="13575" max="13824" width="10.5703125" style="37"/>
    <col min="13825" max="13825" width="9" style="37" customWidth="1"/>
    <col min="13826" max="13826" width="10.140625" style="37" customWidth="1"/>
    <col min="13827" max="13827" width="9" style="37" customWidth="1"/>
    <col min="13828" max="13828" width="9.5703125" style="37" customWidth="1"/>
    <col min="13829" max="13829" width="9" style="37" customWidth="1"/>
    <col min="13830" max="13830" width="11.42578125" style="37" customWidth="1"/>
    <col min="13831" max="14080" width="10.5703125" style="37"/>
    <col min="14081" max="14081" width="9" style="37" customWidth="1"/>
    <col min="14082" max="14082" width="10.140625" style="37" customWidth="1"/>
    <col min="14083" max="14083" width="9" style="37" customWidth="1"/>
    <col min="14084" max="14084" width="9.5703125" style="37" customWidth="1"/>
    <col min="14085" max="14085" width="9" style="37" customWidth="1"/>
    <col min="14086" max="14086" width="11.42578125" style="37" customWidth="1"/>
    <col min="14087" max="14336" width="10.5703125" style="37"/>
    <col min="14337" max="14337" width="9" style="37" customWidth="1"/>
    <col min="14338" max="14338" width="10.140625" style="37" customWidth="1"/>
    <col min="14339" max="14339" width="9" style="37" customWidth="1"/>
    <col min="14340" max="14340" width="9.5703125" style="37" customWidth="1"/>
    <col min="14341" max="14341" width="9" style="37" customWidth="1"/>
    <col min="14342" max="14342" width="11.42578125" style="37" customWidth="1"/>
    <col min="14343" max="14592" width="10.5703125" style="37"/>
    <col min="14593" max="14593" width="9" style="37" customWidth="1"/>
    <col min="14594" max="14594" width="10.140625" style="37" customWidth="1"/>
    <col min="14595" max="14595" width="9" style="37" customWidth="1"/>
    <col min="14596" max="14596" width="9.5703125" style="37" customWidth="1"/>
    <col min="14597" max="14597" width="9" style="37" customWidth="1"/>
    <col min="14598" max="14598" width="11.42578125" style="37" customWidth="1"/>
    <col min="14599" max="14848" width="10.5703125" style="37"/>
    <col min="14849" max="14849" width="9" style="37" customWidth="1"/>
    <col min="14850" max="14850" width="10.140625" style="37" customWidth="1"/>
    <col min="14851" max="14851" width="9" style="37" customWidth="1"/>
    <col min="14852" max="14852" width="9.5703125" style="37" customWidth="1"/>
    <col min="14853" max="14853" width="9" style="37" customWidth="1"/>
    <col min="14854" max="14854" width="11.42578125" style="37" customWidth="1"/>
    <col min="14855" max="15104" width="10.5703125" style="37"/>
    <col min="15105" max="15105" width="9" style="37" customWidth="1"/>
    <col min="15106" max="15106" width="10.140625" style="37" customWidth="1"/>
    <col min="15107" max="15107" width="9" style="37" customWidth="1"/>
    <col min="15108" max="15108" width="9.5703125" style="37" customWidth="1"/>
    <col min="15109" max="15109" width="9" style="37" customWidth="1"/>
    <col min="15110" max="15110" width="11.42578125" style="37" customWidth="1"/>
    <col min="15111" max="15360" width="10.5703125" style="37"/>
    <col min="15361" max="15361" width="9" style="37" customWidth="1"/>
    <col min="15362" max="15362" width="10.140625" style="37" customWidth="1"/>
    <col min="15363" max="15363" width="9" style="37" customWidth="1"/>
    <col min="15364" max="15364" width="9.5703125" style="37" customWidth="1"/>
    <col min="15365" max="15365" width="9" style="37" customWidth="1"/>
    <col min="15366" max="15366" width="11.42578125" style="37" customWidth="1"/>
    <col min="15367" max="15616" width="10.5703125" style="37"/>
    <col min="15617" max="15617" width="9" style="37" customWidth="1"/>
    <col min="15618" max="15618" width="10.140625" style="37" customWidth="1"/>
    <col min="15619" max="15619" width="9" style="37" customWidth="1"/>
    <col min="15620" max="15620" width="9.5703125" style="37" customWidth="1"/>
    <col min="15621" max="15621" width="9" style="37" customWidth="1"/>
    <col min="15622" max="15622" width="11.42578125" style="37" customWidth="1"/>
    <col min="15623" max="15872" width="10.5703125" style="37"/>
    <col min="15873" max="15873" width="9" style="37" customWidth="1"/>
    <col min="15874" max="15874" width="10.140625" style="37" customWidth="1"/>
    <col min="15875" max="15875" width="9" style="37" customWidth="1"/>
    <col min="15876" max="15876" width="9.5703125" style="37" customWidth="1"/>
    <col min="15877" max="15877" width="9" style="37" customWidth="1"/>
    <col min="15878" max="15878" width="11.42578125" style="37" customWidth="1"/>
    <col min="15879" max="16128" width="10.5703125" style="37"/>
    <col min="16129" max="16129" width="9" style="37" customWidth="1"/>
    <col min="16130" max="16130" width="10.140625" style="37" customWidth="1"/>
    <col min="16131" max="16131" width="9" style="37" customWidth="1"/>
    <col min="16132" max="16132" width="9.5703125" style="37" customWidth="1"/>
    <col min="16133" max="16133" width="9" style="37" customWidth="1"/>
    <col min="16134" max="16134" width="11.42578125" style="37" customWidth="1"/>
    <col min="16135" max="16384" width="10.5703125" style="37"/>
  </cols>
  <sheetData>
    <row r="1" spans="1:8" s="36" customFormat="1" ht="14.1" customHeight="1">
      <c r="A1" s="1387" t="s">
        <v>146</v>
      </c>
      <c r="B1" s="1387"/>
      <c r="C1" s="1387"/>
      <c r="D1" s="1387"/>
      <c r="E1" s="1387"/>
      <c r="F1" s="1387"/>
    </row>
    <row r="2" spans="1:8" s="36" customFormat="1" ht="15.75">
      <c r="A2" s="1387" t="s">
        <v>147</v>
      </c>
      <c r="B2" s="1387"/>
      <c r="C2" s="1387"/>
      <c r="D2" s="1387"/>
      <c r="E2" s="1387"/>
      <c r="F2" s="1387"/>
    </row>
    <row r="3" spans="1:8" ht="13.35" customHeight="1" thickBot="1">
      <c r="A3" s="1388" t="s">
        <v>920</v>
      </c>
      <c r="B3" s="1388"/>
      <c r="C3" s="1388"/>
      <c r="D3" s="1388"/>
      <c r="E3" s="1388"/>
      <c r="F3" s="1388"/>
    </row>
    <row r="4" spans="1:8" ht="13.35" hidden="1" customHeight="1">
      <c r="A4" s="1389"/>
      <c r="B4" s="1390"/>
      <c r="C4" s="1390"/>
      <c r="D4" s="1390"/>
      <c r="E4" s="1390"/>
      <c r="F4" s="1391"/>
    </row>
    <row r="5" spans="1:8" ht="15.75">
      <c r="A5" s="1175" t="s">
        <v>83</v>
      </c>
      <c r="B5" s="1176" t="s">
        <v>148</v>
      </c>
      <c r="C5" s="1176" t="s">
        <v>50</v>
      </c>
      <c r="D5" s="1176" t="s">
        <v>63</v>
      </c>
      <c r="E5" s="1176" t="s">
        <v>62</v>
      </c>
      <c r="F5" s="1177" t="s">
        <v>149</v>
      </c>
    </row>
    <row r="6" spans="1:8" hidden="1">
      <c r="A6" s="327">
        <v>1974</v>
      </c>
      <c r="B6" s="1178">
        <v>79300</v>
      </c>
      <c r="C6" s="1178">
        <v>4439</v>
      </c>
      <c r="D6" s="1179">
        <v>211</v>
      </c>
      <c r="E6" s="1179">
        <v>367</v>
      </c>
      <c r="F6" s="328">
        <v>84317</v>
      </c>
    </row>
    <row r="7" spans="1:8" hidden="1">
      <c r="A7" s="327" t="s">
        <v>150</v>
      </c>
      <c r="B7" s="1178">
        <v>75325</v>
      </c>
      <c r="C7" s="1178">
        <v>4781</v>
      </c>
      <c r="D7" s="1179">
        <v>195</v>
      </c>
      <c r="E7" s="1179">
        <v>434</v>
      </c>
      <c r="F7" s="328" t="s">
        <v>151</v>
      </c>
    </row>
    <row r="8" spans="1:8" hidden="1">
      <c r="A8" s="327">
        <v>1978</v>
      </c>
      <c r="B8" s="1180">
        <v>65963</v>
      </c>
      <c r="C8" s="1180">
        <v>3797</v>
      </c>
      <c r="D8" s="1181">
        <v>194</v>
      </c>
      <c r="E8" s="1181">
        <v>366</v>
      </c>
      <c r="F8" s="329">
        <v>70320</v>
      </c>
    </row>
    <row r="9" spans="1:8" hidden="1">
      <c r="A9" s="327">
        <v>1979</v>
      </c>
      <c r="B9" s="1180">
        <v>51686</v>
      </c>
      <c r="C9" s="1180">
        <v>3269</v>
      </c>
      <c r="D9" s="1181">
        <v>151</v>
      </c>
      <c r="E9" s="1181">
        <v>312</v>
      </c>
      <c r="F9" s="329">
        <v>55418</v>
      </c>
    </row>
    <row r="10" spans="1:8" hidden="1">
      <c r="A10" s="327">
        <v>1980</v>
      </c>
      <c r="B10" s="1180">
        <v>56618</v>
      </c>
      <c r="C10" s="1180">
        <v>4167</v>
      </c>
      <c r="D10" s="1181">
        <v>137</v>
      </c>
      <c r="E10" s="1181">
        <v>305</v>
      </c>
      <c r="F10" s="329">
        <v>61227</v>
      </c>
    </row>
    <row r="11" spans="1:8" hidden="1">
      <c r="A11" s="327">
        <v>1981</v>
      </c>
      <c r="B11" s="1182">
        <v>66617</v>
      </c>
      <c r="C11" s="1182">
        <v>3882</v>
      </c>
      <c r="D11" s="1182">
        <v>168</v>
      </c>
      <c r="E11" s="1182">
        <v>343</v>
      </c>
      <c r="F11" s="330">
        <v>71010</v>
      </c>
    </row>
    <row r="12" spans="1:8" hidden="1">
      <c r="A12" s="327">
        <v>1982</v>
      </c>
      <c r="B12" s="1182">
        <v>59449</v>
      </c>
      <c r="C12" s="1182">
        <v>5299</v>
      </c>
      <c r="D12" s="1182">
        <v>120</v>
      </c>
      <c r="E12" s="1182">
        <v>284</v>
      </c>
      <c r="F12" s="330">
        <v>65152</v>
      </c>
    </row>
    <row r="13" spans="1:8" hidden="1">
      <c r="A13" s="327">
        <v>1983</v>
      </c>
      <c r="B13" s="1182">
        <v>54744</v>
      </c>
      <c r="C13" s="1182">
        <v>4401</v>
      </c>
      <c r="D13" s="1182">
        <v>219</v>
      </c>
      <c r="E13" s="1182">
        <v>351</v>
      </c>
      <c r="F13" s="330">
        <v>59715</v>
      </c>
    </row>
    <row r="14" spans="1:8" hidden="1">
      <c r="A14" s="327">
        <v>1984</v>
      </c>
      <c r="B14" s="1182">
        <v>66753</v>
      </c>
      <c r="C14" s="1182">
        <v>4935</v>
      </c>
      <c r="D14" s="1182">
        <v>174</v>
      </c>
      <c r="E14" s="1182">
        <v>287</v>
      </c>
      <c r="F14" s="330">
        <v>72149</v>
      </c>
    </row>
    <row r="15" spans="1:8" hidden="1">
      <c r="A15" s="331">
        <v>1985</v>
      </c>
      <c r="B15" s="1183">
        <v>69666</v>
      </c>
      <c r="C15" s="1183">
        <v>5058</v>
      </c>
      <c r="D15" s="1183">
        <v>277</v>
      </c>
      <c r="E15" s="1183">
        <v>300</v>
      </c>
      <c r="F15" s="332">
        <f t="shared" ref="F15:F30" si="0">SUM(B15:E15)</f>
        <v>75301</v>
      </c>
      <c r="G15" s="38"/>
      <c r="H15" s="38"/>
    </row>
    <row r="16" spans="1:8" hidden="1">
      <c r="A16" s="331">
        <v>1986</v>
      </c>
      <c r="B16" s="1183">
        <v>71301</v>
      </c>
      <c r="C16" s="1183">
        <v>5202</v>
      </c>
      <c r="D16" s="1183">
        <v>227</v>
      </c>
      <c r="E16" s="1183">
        <v>263</v>
      </c>
      <c r="F16" s="332">
        <f t="shared" si="0"/>
        <v>76993</v>
      </c>
      <c r="G16" s="38"/>
      <c r="H16" s="38"/>
    </row>
    <row r="17" spans="1:11" hidden="1">
      <c r="A17" s="331">
        <v>1987</v>
      </c>
      <c r="B17" s="1183">
        <v>82141</v>
      </c>
      <c r="C17" s="1183">
        <v>6158</v>
      </c>
      <c r="D17" s="1183">
        <v>240</v>
      </c>
      <c r="E17" s="1183">
        <v>254</v>
      </c>
      <c r="F17" s="332">
        <f t="shared" si="0"/>
        <v>88793</v>
      </c>
      <c r="G17" s="38"/>
      <c r="H17" s="38"/>
    </row>
    <row r="18" spans="1:11" hidden="1">
      <c r="A18" s="331">
        <v>1988</v>
      </c>
      <c r="B18" s="1183">
        <v>77317</v>
      </c>
      <c r="C18" s="1183">
        <v>5740</v>
      </c>
      <c r="D18" s="1183">
        <v>283</v>
      </c>
      <c r="E18" s="1183">
        <v>244</v>
      </c>
      <c r="F18" s="332">
        <f t="shared" si="0"/>
        <v>83584</v>
      </c>
      <c r="G18" s="38"/>
      <c r="H18" s="38"/>
    </row>
    <row r="19" spans="1:11" hidden="1">
      <c r="A19" s="331">
        <v>1991</v>
      </c>
      <c r="B19" s="1183">
        <v>91819</v>
      </c>
      <c r="C19" s="1183">
        <v>9387</v>
      </c>
      <c r="D19" s="1183">
        <v>318</v>
      </c>
      <c r="E19" s="1183">
        <v>334</v>
      </c>
      <c r="F19" s="332">
        <f t="shared" si="0"/>
        <v>101858</v>
      </c>
      <c r="G19" s="38"/>
      <c r="H19" s="38"/>
    </row>
    <row r="20" spans="1:11" hidden="1">
      <c r="A20" s="331">
        <v>1992</v>
      </c>
      <c r="B20" s="1183">
        <v>99406</v>
      </c>
      <c r="C20" s="1183">
        <v>9612</v>
      </c>
      <c r="D20" s="1183">
        <v>336</v>
      </c>
      <c r="E20" s="1183">
        <v>375</v>
      </c>
      <c r="F20" s="332">
        <f t="shared" si="0"/>
        <v>109729</v>
      </c>
      <c r="G20" s="38"/>
      <c r="H20" s="38"/>
    </row>
    <row r="21" spans="1:11" hidden="1">
      <c r="A21" s="331">
        <v>1993</v>
      </c>
      <c r="B21" s="1183">
        <v>96675</v>
      </c>
      <c r="C21" s="1183">
        <v>9946</v>
      </c>
      <c r="D21" s="1183">
        <v>408</v>
      </c>
      <c r="E21" s="1183">
        <v>302</v>
      </c>
      <c r="F21" s="332">
        <f t="shared" si="0"/>
        <v>107331</v>
      </c>
      <c r="G21" s="38"/>
      <c r="H21" s="38"/>
    </row>
    <row r="22" spans="1:11" hidden="1">
      <c r="A22" s="331">
        <v>1994</v>
      </c>
      <c r="B22" s="1183">
        <v>101270</v>
      </c>
      <c r="C22" s="1183">
        <v>11138</v>
      </c>
      <c r="D22" s="1183">
        <v>513</v>
      </c>
      <c r="E22" s="1183">
        <v>346</v>
      </c>
      <c r="F22" s="332">
        <f t="shared" si="0"/>
        <v>113267</v>
      </c>
      <c r="G22" s="38"/>
    </row>
    <row r="23" spans="1:11" hidden="1">
      <c r="A23" s="331">
        <v>1995</v>
      </c>
      <c r="B23" s="1183">
        <v>101895</v>
      </c>
      <c r="C23" s="1183">
        <v>11662</v>
      </c>
      <c r="D23" s="1183">
        <v>390</v>
      </c>
      <c r="E23" s="1183">
        <v>294</v>
      </c>
      <c r="F23" s="332">
        <f t="shared" si="0"/>
        <v>114241</v>
      </c>
      <c r="G23" s="38"/>
      <c r="H23" s="30"/>
    </row>
    <row r="24" spans="1:11" hidden="1">
      <c r="A24" s="331">
        <v>1996</v>
      </c>
      <c r="B24" s="1183">
        <v>104900</v>
      </c>
      <c r="C24" s="1183">
        <v>11346</v>
      </c>
      <c r="D24" s="1183">
        <v>338</v>
      </c>
      <c r="E24" s="1183">
        <v>291</v>
      </c>
      <c r="F24" s="333">
        <f t="shared" si="0"/>
        <v>116875</v>
      </c>
      <c r="G24" s="38"/>
      <c r="H24" s="38"/>
    </row>
    <row r="25" spans="1:11" hidden="1">
      <c r="A25" s="331">
        <v>1997</v>
      </c>
      <c r="B25" s="1183">
        <v>111977</v>
      </c>
      <c r="C25" s="1183">
        <v>10331</v>
      </c>
      <c r="D25" s="1183">
        <v>400</v>
      </c>
      <c r="E25" s="1183">
        <v>267</v>
      </c>
      <c r="F25" s="333">
        <f t="shared" si="0"/>
        <v>122975</v>
      </c>
      <c r="G25" s="38"/>
      <c r="H25" s="38"/>
    </row>
    <row r="26" spans="1:11" hidden="1">
      <c r="A26" s="331">
        <v>1998</v>
      </c>
      <c r="B26" s="1183">
        <v>139297</v>
      </c>
      <c r="C26" s="1183">
        <v>14419</v>
      </c>
      <c r="D26" s="1183">
        <v>577</v>
      </c>
      <c r="E26" s="1183">
        <v>284</v>
      </c>
      <c r="F26" s="333">
        <f t="shared" si="0"/>
        <v>154577</v>
      </c>
      <c r="G26" s="38"/>
      <c r="H26" s="38"/>
    </row>
    <row r="27" spans="1:11" s="36" customFormat="1" ht="12.75" hidden="1" customHeight="1">
      <c r="A27" s="331">
        <v>1999</v>
      </c>
      <c r="B27" s="1183">
        <v>142852</v>
      </c>
      <c r="C27" s="1183">
        <v>15480</v>
      </c>
      <c r="D27" s="1183">
        <v>436</v>
      </c>
      <c r="E27" s="1183">
        <v>393</v>
      </c>
      <c r="F27" s="333">
        <f t="shared" si="0"/>
        <v>159161</v>
      </c>
      <c r="G27" s="38"/>
      <c r="H27" s="38"/>
    </row>
    <row r="28" spans="1:11" hidden="1">
      <c r="A28" s="331">
        <v>2000</v>
      </c>
      <c r="B28" s="1183">
        <v>164486</v>
      </c>
      <c r="C28" s="1183">
        <v>16718</v>
      </c>
      <c r="D28" s="1183">
        <v>453</v>
      </c>
      <c r="E28" s="1183">
        <v>561</v>
      </c>
      <c r="F28" s="333">
        <f t="shared" si="0"/>
        <v>182218</v>
      </c>
      <c r="G28" s="38"/>
      <c r="H28" s="38"/>
    </row>
    <row r="29" spans="1:11" hidden="1">
      <c r="A29" s="331">
        <v>2001</v>
      </c>
      <c r="B29" s="1183">
        <v>169571</v>
      </c>
      <c r="C29" s="1183">
        <v>17179</v>
      </c>
      <c r="D29" s="1183">
        <v>563</v>
      </c>
      <c r="E29" s="1183">
        <v>504</v>
      </c>
      <c r="F29" s="333">
        <f t="shared" si="0"/>
        <v>187817</v>
      </c>
      <c r="G29" s="38"/>
      <c r="H29" s="38"/>
    </row>
    <row r="30" spans="1:11" hidden="1">
      <c r="A30" s="334">
        <v>2002</v>
      </c>
      <c r="B30" s="1184">
        <v>160839</v>
      </c>
      <c r="C30" s="1184">
        <v>15096</v>
      </c>
      <c r="D30" s="1184">
        <v>912</v>
      </c>
      <c r="E30" s="1184">
        <v>465</v>
      </c>
      <c r="F30" s="333">
        <f t="shared" si="0"/>
        <v>177312</v>
      </c>
      <c r="G30" s="38"/>
      <c r="H30" s="38"/>
    </row>
    <row r="31" spans="1:11">
      <c r="A31" s="334">
        <v>2003</v>
      </c>
      <c r="B31" s="1184">
        <v>171493</v>
      </c>
      <c r="C31" s="1184">
        <v>16525</v>
      </c>
      <c r="D31" s="1184">
        <v>1178</v>
      </c>
      <c r="E31" s="1184">
        <v>394</v>
      </c>
      <c r="F31" s="333">
        <f t="shared" ref="F31:F47" si="1">SUM(B31:E31)</f>
        <v>189590</v>
      </c>
      <c r="G31" s="38"/>
      <c r="K31" s="38"/>
    </row>
    <row r="32" spans="1:11">
      <c r="A32" s="334">
        <v>2004</v>
      </c>
      <c r="B32" s="1184">
        <v>169295</v>
      </c>
      <c r="C32" s="1184">
        <v>16533</v>
      </c>
      <c r="D32" s="1184">
        <v>998</v>
      </c>
      <c r="E32" s="1184">
        <v>343</v>
      </c>
      <c r="F32" s="333">
        <f t="shared" si="1"/>
        <v>187169</v>
      </c>
      <c r="G32" s="38"/>
      <c r="H32" s="38"/>
      <c r="K32" s="38"/>
    </row>
    <row r="33" spans="1:29">
      <c r="A33" s="334">
        <v>2005</v>
      </c>
      <c r="B33" s="1184">
        <v>151077</v>
      </c>
      <c r="C33" s="1184">
        <v>13395</v>
      </c>
      <c r="D33" s="1184">
        <v>816</v>
      </c>
      <c r="E33" s="1184">
        <v>195</v>
      </c>
      <c r="F33" s="333">
        <f t="shared" si="1"/>
        <v>165483</v>
      </c>
      <c r="G33" s="38"/>
      <c r="H33" s="38"/>
      <c r="K33" s="38"/>
    </row>
    <row r="34" spans="1:29">
      <c r="A34" s="334">
        <v>2006</v>
      </c>
      <c r="B34" s="1184">
        <v>162509</v>
      </c>
      <c r="C34" s="1184">
        <v>19072</v>
      </c>
      <c r="D34" s="1184">
        <v>1106</v>
      </c>
      <c r="E34" s="1184">
        <v>500</v>
      </c>
      <c r="F34" s="333">
        <f t="shared" si="1"/>
        <v>183187</v>
      </c>
      <c r="G34" s="38"/>
      <c r="H34" s="38"/>
      <c r="K34" s="38"/>
    </row>
    <row r="35" spans="1:29">
      <c r="A35" s="334">
        <v>2007</v>
      </c>
      <c r="B35" s="1184">
        <v>160306</v>
      </c>
      <c r="C35" s="1184">
        <v>22543</v>
      </c>
      <c r="D35" s="1184">
        <v>979</v>
      </c>
      <c r="E35" s="1184">
        <v>548</v>
      </c>
      <c r="F35" s="333">
        <f t="shared" si="1"/>
        <v>184376</v>
      </c>
      <c r="G35" s="38"/>
      <c r="H35" s="38"/>
      <c r="K35" s="38"/>
    </row>
    <row r="36" spans="1:29">
      <c r="A36" s="334">
        <v>2008</v>
      </c>
      <c r="B36" s="1184">
        <v>154699</v>
      </c>
      <c r="C36" s="1184">
        <v>26016</v>
      </c>
      <c r="D36" s="1184">
        <v>1179</v>
      </c>
      <c r="E36" s="1184">
        <v>662</v>
      </c>
      <c r="F36" s="333">
        <f t="shared" si="1"/>
        <v>182556</v>
      </c>
      <c r="G36" s="38"/>
      <c r="I36" s="335"/>
      <c r="K36" s="38"/>
    </row>
    <row r="37" spans="1:29" s="337" customFormat="1">
      <c r="A37" s="334">
        <v>2009</v>
      </c>
      <c r="B37" s="1184">
        <v>165213</v>
      </c>
      <c r="C37" s="1184">
        <v>23415</v>
      </c>
      <c r="D37" s="1184">
        <v>1096</v>
      </c>
      <c r="E37" s="1184">
        <v>398</v>
      </c>
      <c r="F37" s="333">
        <f t="shared" si="1"/>
        <v>190122</v>
      </c>
      <c r="G37" s="336"/>
      <c r="H37" s="336"/>
      <c r="K37" s="336"/>
    </row>
    <row r="38" spans="1:29" s="338" customFormat="1">
      <c r="A38" s="334">
        <v>2010</v>
      </c>
      <c r="B38" s="1184">
        <v>207915</v>
      </c>
      <c r="C38" s="1184">
        <v>23373</v>
      </c>
      <c r="D38" s="1184">
        <v>978</v>
      </c>
      <c r="E38" s="1184">
        <v>861</v>
      </c>
      <c r="F38" s="333">
        <f t="shared" si="1"/>
        <v>233127</v>
      </c>
      <c r="G38" s="336"/>
      <c r="H38" s="336"/>
      <c r="I38" s="337"/>
      <c r="J38" s="337"/>
      <c r="K38" s="336"/>
      <c r="L38" s="337"/>
      <c r="M38" s="337"/>
      <c r="N38" s="337"/>
      <c r="O38" s="337"/>
      <c r="P38" s="337"/>
      <c r="Q38" s="337"/>
      <c r="R38" s="337"/>
      <c r="S38" s="337"/>
      <c r="T38" s="337"/>
      <c r="U38" s="337"/>
      <c r="V38" s="337"/>
      <c r="W38" s="337"/>
      <c r="X38" s="337"/>
      <c r="Y38" s="337"/>
      <c r="Z38" s="337"/>
      <c r="AA38" s="337"/>
      <c r="AB38" s="337"/>
      <c r="AC38" s="337"/>
    </row>
    <row r="39" spans="1:29" s="338" customFormat="1">
      <c r="A39" s="334">
        <v>2011</v>
      </c>
      <c r="B39" s="1184">
        <v>221350</v>
      </c>
      <c r="C39" s="1184">
        <v>21295</v>
      </c>
      <c r="D39" s="1184">
        <v>816</v>
      </c>
      <c r="E39" s="1184">
        <v>969</v>
      </c>
      <c r="F39" s="333">
        <f t="shared" si="1"/>
        <v>244430</v>
      </c>
      <c r="G39" s="336"/>
      <c r="H39" s="336"/>
      <c r="I39" s="337"/>
      <c r="J39" s="337"/>
      <c r="K39" s="336"/>
      <c r="L39" s="337"/>
      <c r="M39" s="337"/>
      <c r="N39" s="337"/>
      <c r="O39" s="337"/>
      <c r="P39" s="337"/>
      <c r="Q39" s="337"/>
      <c r="R39" s="337"/>
      <c r="S39" s="337"/>
      <c r="T39" s="337"/>
      <c r="U39" s="337"/>
      <c r="V39" s="337"/>
      <c r="W39" s="337"/>
      <c r="X39" s="337"/>
      <c r="Y39" s="337"/>
      <c r="Z39" s="337"/>
      <c r="AA39" s="337"/>
      <c r="AB39" s="337"/>
      <c r="AC39" s="337"/>
    </row>
    <row r="40" spans="1:29">
      <c r="A40" s="334">
        <v>2012</v>
      </c>
      <c r="B40" s="1184">
        <v>246464</v>
      </c>
      <c r="C40" s="1184">
        <v>21953</v>
      </c>
      <c r="D40" s="1184">
        <v>920</v>
      </c>
      <c r="E40" s="1184">
        <v>921</v>
      </c>
      <c r="F40" s="333">
        <f t="shared" si="1"/>
        <v>270258</v>
      </c>
      <c r="G40" s="38"/>
      <c r="H40" s="38"/>
      <c r="K40" s="38"/>
    </row>
    <row r="41" spans="1:29">
      <c r="A41" s="334">
        <v>2013</v>
      </c>
      <c r="B41" s="1184">
        <v>265979</v>
      </c>
      <c r="C41" s="1184">
        <v>22453</v>
      </c>
      <c r="D41" s="1184">
        <v>842</v>
      </c>
      <c r="E41" s="1184">
        <v>809</v>
      </c>
      <c r="F41" s="333">
        <f t="shared" si="1"/>
        <v>290083</v>
      </c>
      <c r="G41" s="38"/>
      <c r="H41" s="38"/>
      <c r="K41" s="38"/>
    </row>
    <row r="42" spans="1:29">
      <c r="A42" s="334">
        <v>2014</v>
      </c>
      <c r="B42" s="1184">
        <v>303930</v>
      </c>
      <c r="C42" s="1184">
        <v>24008</v>
      </c>
      <c r="D42" s="1184">
        <v>1013</v>
      </c>
      <c r="E42" s="1184">
        <v>661</v>
      </c>
      <c r="F42" s="333">
        <f t="shared" si="1"/>
        <v>329612</v>
      </c>
      <c r="G42" s="38"/>
      <c r="H42" s="38"/>
      <c r="K42" s="38"/>
    </row>
    <row r="43" spans="1:29">
      <c r="A43" s="334">
        <v>2015</v>
      </c>
      <c r="B43" s="1184">
        <v>295460</v>
      </c>
      <c r="C43" s="1184">
        <v>25438</v>
      </c>
      <c r="D43" s="1184">
        <v>1020</v>
      </c>
      <c r="E43" s="1184">
        <v>531</v>
      </c>
      <c r="F43" s="333">
        <f t="shared" si="1"/>
        <v>322449</v>
      </c>
      <c r="G43" s="38"/>
      <c r="H43" s="38"/>
      <c r="K43" s="38"/>
    </row>
    <row r="44" spans="1:29">
      <c r="A44" s="334">
        <v>2016</v>
      </c>
      <c r="B44" s="1184">
        <v>304568</v>
      </c>
      <c r="C44" s="1184">
        <v>27830</v>
      </c>
      <c r="D44" s="1184">
        <v>1250</v>
      </c>
      <c r="E44" s="1184">
        <v>459</v>
      </c>
      <c r="F44" s="333">
        <f t="shared" si="1"/>
        <v>334107</v>
      </c>
      <c r="G44" s="38"/>
      <c r="H44" s="38"/>
      <c r="K44" s="38"/>
    </row>
    <row r="45" spans="1:29">
      <c r="A45" s="334">
        <v>2017</v>
      </c>
      <c r="B45" s="1184">
        <v>315367</v>
      </c>
      <c r="C45" s="1184">
        <v>30637</v>
      </c>
      <c r="D45" s="1184">
        <v>1246</v>
      </c>
      <c r="E45" s="1184">
        <v>392</v>
      </c>
      <c r="F45" s="332">
        <f t="shared" si="1"/>
        <v>347642</v>
      </c>
      <c r="G45" s="38"/>
      <c r="H45" s="38"/>
      <c r="K45" s="38"/>
    </row>
    <row r="46" spans="1:29">
      <c r="A46" s="334">
        <v>2018</v>
      </c>
      <c r="B46" s="1184">
        <v>306912</v>
      </c>
      <c r="C46" s="1184">
        <v>30849</v>
      </c>
      <c r="D46" s="1184">
        <v>1251</v>
      </c>
      <c r="E46" s="1184">
        <v>500</v>
      </c>
      <c r="F46" s="332">
        <f t="shared" si="1"/>
        <v>339512</v>
      </c>
      <c r="G46" s="38"/>
      <c r="H46" s="38"/>
      <c r="K46" s="38"/>
    </row>
    <row r="47" spans="1:29" s="40" customFormat="1">
      <c r="A47" s="334">
        <v>2019</v>
      </c>
      <c r="B47" s="1184">
        <v>336846</v>
      </c>
      <c r="C47" s="1184">
        <v>31830</v>
      </c>
      <c r="D47" s="1184">
        <v>1193</v>
      </c>
      <c r="E47" s="1184">
        <v>554</v>
      </c>
      <c r="F47" s="332">
        <f t="shared" si="1"/>
        <v>370423</v>
      </c>
      <c r="G47" s="39"/>
      <c r="H47" s="39"/>
      <c r="K47" s="39"/>
    </row>
    <row r="48" spans="1:29" s="40" customFormat="1">
      <c r="A48" s="334">
        <v>2020</v>
      </c>
      <c r="B48" s="1184">
        <v>360784</v>
      </c>
      <c r="C48" s="1184">
        <v>36313</v>
      </c>
      <c r="D48" s="1184">
        <v>1350</v>
      </c>
      <c r="E48" s="1184">
        <v>608</v>
      </c>
      <c r="F48" s="332">
        <f>SUM(B48:E48)</f>
        <v>399055</v>
      </c>
      <c r="G48" s="39"/>
      <c r="H48" s="39"/>
      <c r="K48" s="39"/>
    </row>
    <row r="49" spans="1:11" s="40" customFormat="1">
      <c r="A49" s="334">
        <v>2021</v>
      </c>
      <c r="B49" s="1184">
        <v>338334</v>
      </c>
      <c r="C49" s="1184">
        <v>34474</v>
      </c>
      <c r="D49" s="1184">
        <v>1269</v>
      </c>
      <c r="E49" s="1184">
        <v>513</v>
      </c>
      <c r="F49" s="332">
        <f t="shared" ref="F49:F50" si="2">SUM(B49:E49)</f>
        <v>374590</v>
      </c>
      <c r="G49" s="39"/>
      <c r="H49" s="39"/>
      <c r="K49" s="39"/>
    </row>
    <row r="50" spans="1:11" s="40" customFormat="1">
      <c r="A50" s="334">
        <v>2022</v>
      </c>
      <c r="B50" s="1184">
        <v>318496</v>
      </c>
      <c r="C50" s="1184">
        <v>33072</v>
      </c>
      <c r="D50" s="1184">
        <v>1081</v>
      </c>
      <c r="E50" s="1184">
        <v>458</v>
      </c>
      <c r="F50" s="332">
        <f t="shared" si="2"/>
        <v>353107</v>
      </c>
      <c r="G50" s="39"/>
      <c r="H50" s="39"/>
      <c r="K50" s="39"/>
    </row>
    <row r="51" spans="1:11" s="40" customFormat="1" ht="13.5" thickBot="1">
      <c r="A51" s="1185">
        <v>2023</v>
      </c>
      <c r="B51" s="1186">
        <v>310245</v>
      </c>
      <c r="C51" s="1186">
        <v>34673</v>
      </c>
      <c r="D51" s="1186">
        <v>788</v>
      </c>
      <c r="E51" s="1186">
        <v>446</v>
      </c>
      <c r="F51" s="1187">
        <f>SUM(B51:E51)</f>
        <v>346152</v>
      </c>
      <c r="G51" s="39"/>
      <c r="H51" s="39"/>
      <c r="K51" s="39"/>
    </row>
    <row r="52" spans="1:11" ht="14.25" customHeight="1">
      <c r="A52" s="1392" t="s">
        <v>152</v>
      </c>
      <c r="B52" s="1393"/>
      <c r="C52" s="1393"/>
      <c r="D52" s="1393"/>
      <c r="E52" s="1393"/>
      <c r="F52" s="1394"/>
    </row>
    <row r="53" spans="1:11" ht="14.25" customHeight="1" thickBot="1">
      <c r="A53" s="1384" t="s">
        <v>153</v>
      </c>
      <c r="B53" s="1385"/>
      <c r="C53" s="1385"/>
      <c r="D53" s="1385"/>
      <c r="E53" s="1385"/>
      <c r="F53" s="1386"/>
    </row>
    <row r="54" spans="1:11" ht="18" customHeight="1">
      <c r="A54" s="339"/>
      <c r="B54" s="38"/>
      <c r="C54" s="38"/>
      <c r="D54" s="38"/>
      <c r="E54" s="38"/>
      <c r="F54" s="38"/>
    </row>
    <row r="55" spans="1:11" ht="15">
      <c r="A55" s="1294" t="s">
        <v>1071</v>
      </c>
    </row>
  </sheetData>
  <sheetProtection algorithmName="SHA-512" hashValue="YqKqUVlP/QjszEvNT6pfzlysTBg4XljNoc9MssfhUHaBk2KbA9LaegsX5FgCg6SjkCku0XG/s+IB+vF6gSFFvg==" saltValue="FzfrRsfxNilAoJ+a8sWYnw==" spinCount="100000" sheet="1" objects="1" scenarios="1"/>
  <mergeCells count="6">
    <mergeCell ref="A53:F53"/>
    <mergeCell ref="A1:F1"/>
    <mergeCell ref="A2:F2"/>
    <mergeCell ref="A3:F3"/>
    <mergeCell ref="A4:F4"/>
    <mergeCell ref="A52:F52"/>
  </mergeCells>
  <hyperlinks>
    <hyperlink ref="A55" location="'Table of Contents'!A1" display="Return to Table of Contents" xr:uid="{BE902052-B72E-46B7-B26B-92490316ED48}"/>
  </hyperlinks>
  <pageMargins left="0.7" right="0.7" top="0.75" bottom="0.75" header="0.3" footer="0.3"/>
  <pageSetup orientation="portrait" horizontalDpi="90" verticalDpi="90" r:id="rId1"/>
  <ignoredErrors>
    <ignoredError sqref="F31:F5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3932-B98F-4F98-B8B7-8FDF0E20CF17}">
  <sheetPr>
    <pageSetUpPr fitToPage="1"/>
  </sheetPr>
  <dimension ref="A1:AU681"/>
  <sheetViews>
    <sheetView topLeftCell="A19" workbookViewId="0">
      <selection activeCell="A45" sqref="A45"/>
    </sheetView>
  </sheetViews>
  <sheetFormatPr defaultRowHeight="12.75"/>
  <cols>
    <col min="1" max="1" width="19.140625" style="43" customWidth="1"/>
    <col min="2" max="6" width="14.5703125" style="43" hidden="1" customWidth="1"/>
    <col min="7" max="7" width="10.5703125" style="43" hidden="1" customWidth="1"/>
    <col min="8" max="8" width="14.5703125" style="43" hidden="1" customWidth="1"/>
    <col min="9" max="10" width="10.42578125" style="43" hidden="1" customWidth="1"/>
    <col min="11" max="12" width="14.5703125" style="43" hidden="1" customWidth="1"/>
    <col min="13" max="13" width="10.42578125" style="43" hidden="1" customWidth="1"/>
    <col min="14" max="23" width="10.42578125" style="43" customWidth="1"/>
    <col min="24" max="24" width="2.140625" style="43" customWidth="1"/>
    <col min="25" max="25" width="21.42578125" style="43" customWidth="1"/>
    <col min="26" max="32" width="14.5703125" style="43" hidden="1" customWidth="1"/>
    <col min="33" max="33" width="9.42578125" style="43" hidden="1" customWidth="1"/>
    <col min="34" max="34" width="11.85546875" style="43" hidden="1" customWidth="1"/>
    <col min="35" max="36" width="11.42578125" style="43" hidden="1" customWidth="1"/>
    <col min="37" max="37" width="0" style="43" hidden="1" customWidth="1"/>
    <col min="38" max="38" width="10.140625" style="43" customWidth="1"/>
    <col min="39" max="39" width="9.28515625" style="43" customWidth="1"/>
    <col min="40" max="40" width="9.7109375" style="43" customWidth="1"/>
    <col min="41" max="267" width="9.140625" style="43"/>
    <col min="268" max="268" width="19.140625" style="43" customWidth="1"/>
    <col min="269" max="276" width="0" style="43" hidden="1" customWidth="1"/>
    <col min="277" max="277" width="10.42578125" style="43" customWidth="1"/>
    <col min="278" max="279" width="14.5703125" style="43" customWidth="1"/>
    <col min="280" max="281" width="10.42578125" style="43" customWidth="1"/>
    <col min="282" max="282" width="2.140625" style="43" customWidth="1"/>
    <col min="283" max="283" width="16.42578125" style="43" customWidth="1"/>
    <col min="284" max="291" width="0" style="43" hidden="1" customWidth="1"/>
    <col min="292" max="292" width="11.85546875" style="43" customWidth="1"/>
    <col min="293" max="294" width="11.42578125" style="43" customWidth="1"/>
    <col min="295" max="523" width="9.140625" style="43"/>
    <col min="524" max="524" width="19.140625" style="43" customWidth="1"/>
    <col min="525" max="532" width="0" style="43" hidden="1" customWidth="1"/>
    <col min="533" max="533" width="10.42578125" style="43" customWidth="1"/>
    <col min="534" max="535" width="14.5703125" style="43" customWidth="1"/>
    <col min="536" max="537" width="10.42578125" style="43" customWidth="1"/>
    <col min="538" max="538" width="2.140625" style="43" customWidth="1"/>
    <col min="539" max="539" width="16.42578125" style="43" customWidth="1"/>
    <col min="540" max="547" width="0" style="43" hidden="1" customWidth="1"/>
    <col min="548" max="548" width="11.85546875" style="43" customWidth="1"/>
    <col min="549" max="550" width="11.42578125" style="43" customWidth="1"/>
    <col min="551" max="779" width="9.140625" style="43"/>
    <col min="780" max="780" width="19.140625" style="43" customWidth="1"/>
    <col min="781" max="788" width="0" style="43" hidden="1" customWidth="1"/>
    <col min="789" max="789" width="10.42578125" style="43" customWidth="1"/>
    <col min="790" max="791" width="14.5703125" style="43" customWidth="1"/>
    <col min="792" max="793" width="10.42578125" style="43" customWidth="1"/>
    <col min="794" max="794" width="2.140625" style="43" customWidth="1"/>
    <col min="795" max="795" width="16.42578125" style="43" customWidth="1"/>
    <col min="796" max="803" width="0" style="43" hidden="1" customWidth="1"/>
    <col min="804" max="804" width="11.85546875" style="43" customWidth="1"/>
    <col min="805" max="806" width="11.42578125" style="43" customWidth="1"/>
    <col min="807" max="1035" width="9.140625" style="43"/>
    <col min="1036" max="1036" width="19.140625" style="43" customWidth="1"/>
    <col min="1037" max="1044" width="0" style="43" hidden="1" customWidth="1"/>
    <col min="1045" max="1045" width="10.42578125" style="43" customWidth="1"/>
    <col min="1046" max="1047" width="14.5703125" style="43" customWidth="1"/>
    <col min="1048" max="1049" width="10.42578125" style="43" customWidth="1"/>
    <col min="1050" max="1050" width="2.140625" style="43" customWidth="1"/>
    <col min="1051" max="1051" width="16.42578125" style="43" customWidth="1"/>
    <col min="1052" max="1059" width="0" style="43" hidden="1" customWidth="1"/>
    <col min="1060" max="1060" width="11.85546875" style="43" customWidth="1"/>
    <col min="1061" max="1062" width="11.42578125" style="43" customWidth="1"/>
    <col min="1063" max="1291" width="9.140625" style="43"/>
    <col min="1292" max="1292" width="19.140625" style="43" customWidth="1"/>
    <col min="1293" max="1300" width="0" style="43" hidden="1" customWidth="1"/>
    <col min="1301" max="1301" width="10.42578125" style="43" customWidth="1"/>
    <col min="1302" max="1303" width="14.5703125" style="43" customWidth="1"/>
    <col min="1304" max="1305" width="10.42578125" style="43" customWidth="1"/>
    <col min="1306" max="1306" width="2.140625" style="43" customWidth="1"/>
    <col min="1307" max="1307" width="16.42578125" style="43" customWidth="1"/>
    <col min="1308" max="1315" width="0" style="43" hidden="1" customWidth="1"/>
    <col min="1316" max="1316" width="11.85546875" style="43" customWidth="1"/>
    <col min="1317" max="1318" width="11.42578125" style="43" customWidth="1"/>
    <col min="1319" max="1547" width="9.140625" style="43"/>
    <col min="1548" max="1548" width="19.140625" style="43" customWidth="1"/>
    <col min="1549" max="1556" width="0" style="43" hidden="1" customWidth="1"/>
    <col min="1557" max="1557" width="10.42578125" style="43" customWidth="1"/>
    <col min="1558" max="1559" width="14.5703125" style="43" customWidth="1"/>
    <col min="1560" max="1561" width="10.42578125" style="43" customWidth="1"/>
    <col min="1562" max="1562" width="2.140625" style="43" customWidth="1"/>
    <col min="1563" max="1563" width="16.42578125" style="43" customWidth="1"/>
    <col min="1564" max="1571" width="0" style="43" hidden="1" customWidth="1"/>
    <col min="1572" max="1572" width="11.85546875" style="43" customWidth="1"/>
    <col min="1573" max="1574" width="11.42578125" style="43" customWidth="1"/>
    <col min="1575" max="1803" width="9.140625" style="43"/>
    <col min="1804" max="1804" width="19.140625" style="43" customWidth="1"/>
    <col min="1805" max="1812" width="0" style="43" hidden="1" customWidth="1"/>
    <col min="1813" max="1813" width="10.42578125" style="43" customWidth="1"/>
    <col min="1814" max="1815" width="14.5703125" style="43" customWidth="1"/>
    <col min="1816" max="1817" width="10.42578125" style="43" customWidth="1"/>
    <col min="1818" max="1818" width="2.140625" style="43" customWidth="1"/>
    <col min="1819" max="1819" width="16.42578125" style="43" customWidth="1"/>
    <col min="1820" max="1827" width="0" style="43" hidden="1" customWidth="1"/>
    <col min="1828" max="1828" width="11.85546875" style="43" customWidth="1"/>
    <col min="1829" max="1830" width="11.42578125" style="43" customWidth="1"/>
    <col min="1831" max="2059" width="9.140625" style="43"/>
    <col min="2060" max="2060" width="19.140625" style="43" customWidth="1"/>
    <col min="2061" max="2068" width="0" style="43" hidden="1" customWidth="1"/>
    <col min="2069" max="2069" width="10.42578125" style="43" customWidth="1"/>
    <col min="2070" max="2071" width="14.5703125" style="43" customWidth="1"/>
    <col min="2072" max="2073" width="10.42578125" style="43" customWidth="1"/>
    <col min="2074" max="2074" width="2.140625" style="43" customWidth="1"/>
    <col min="2075" max="2075" width="16.42578125" style="43" customWidth="1"/>
    <col min="2076" max="2083" width="0" style="43" hidden="1" customWidth="1"/>
    <col min="2084" max="2084" width="11.85546875" style="43" customWidth="1"/>
    <col min="2085" max="2086" width="11.42578125" style="43" customWidth="1"/>
    <col min="2087" max="2315" width="9.140625" style="43"/>
    <col min="2316" max="2316" width="19.140625" style="43" customWidth="1"/>
    <col min="2317" max="2324" width="0" style="43" hidden="1" customWidth="1"/>
    <col min="2325" max="2325" width="10.42578125" style="43" customWidth="1"/>
    <col min="2326" max="2327" width="14.5703125" style="43" customWidth="1"/>
    <col min="2328" max="2329" width="10.42578125" style="43" customWidth="1"/>
    <col min="2330" max="2330" width="2.140625" style="43" customWidth="1"/>
    <col min="2331" max="2331" width="16.42578125" style="43" customWidth="1"/>
    <col min="2332" max="2339" width="0" style="43" hidden="1" customWidth="1"/>
    <col min="2340" max="2340" width="11.85546875" style="43" customWidth="1"/>
    <col min="2341" max="2342" width="11.42578125" style="43" customWidth="1"/>
    <col min="2343" max="2571" width="9.140625" style="43"/>
    <col min="2572" max="2572" width="19.140625" style="43" customWidth="1"/>
    <col min="2573" max="2580" width="0" style="43" hidden="1" customWidth="1"/>
    <col min="2581" max="2581" width="10.42578125" style="43" customWidth="1"/>
    <col min="2582" max="2583" width="14.5703125" style="43" customWidth="1"/>
    <col min="2584" max="2585" width="10.42578125" style="43" customWidth="1"/>
    <col min="2586" max="2586" width="2.140625" style="43" customWidth="1"/>
    <col min="2587" max="2587" width="16.42578125" style="43" customWidth="1"/>
    <col min="2588" max="2595" width="0" style="43" hidden="1" customWidth="1"/>
    <col min="2596" max="2596" width="11.85546875" style="43" customWidth="1"/>
    <col min="2597" max="2598" width="11.42578125" style="43" customWidth="1"/>
    <col min="2599" max="2827" width="9.140625" style="43"/>
    <col min="2828" max="2828" width="19.140625" style="43" customWidth="1"/>
    <col min="2829" max="2836" width="0" style="43" hidden="1" customWidth="1"/>
    <col min="2837" max="2837" width="10.42578125" style="43" customWidth="1"/>
    <col min="2838" max="2839" width="14.5703125" style="43" customWidth="1"/>
    <col min="2840" max="2841" width="10.42578125" style="43" customWidth="1"/>
    <col min="2842" max="2842" width="2.140625" style="43" customWidth="1"/>
    <col min="2843" max="2843" width="16.42578125" style="43" customWidth="1"/>
    <col min="2844" max="2851" width="0" style="43" hidden="1" customWidth="1"/>
    <col min="2852" max="2852" width="11.85546875" style="43" customWidth="1"/>
    <col min="2853" max="2854" width="11.42578125" style="43" customWidth="1"/>
    <col min="2855" max="3083" width="9.140625" style="43"/>
    <col min="3084" max="3084" width="19.140625" style="43" customWidth="1"/>
    <col min="3085" max="3092" width="0" style="43" hidden="1" customWidth="1"/>
    <col min="3093" max="3093" width="10.42578125" style="43" customWidth="1"/>
    <col min="3094" max="3095" width="14.5703125" style="43" customWidth="1"/>
    <col min="3096" max="3097" width="10.42578125" style="43" customWidth="1"/>
    <col min="3098" max="3098" width="2.140625" style="43" customWidth="1"/>
    <col min="3099" max="3099" width="16.42578125" style="43" customWidth="1"/>
    <col min="3100" max="3107" width="0" style="43" hidden="1" customWidth="1"/>
    <col min="3108" max="3108" width="11.85546875" style="43" customWidth="1"/>
    <col min="3109" max="3110" width="11.42578125" style="43" customWidth="1"/>
    <col min="3111" max="3339" width="9.140625" style="43"/>
    <col min="3340" max="3340" width="19.140625" style="43" customWidth="1"/>
    <col min="3341" max="3348" width="0" style="43" hidden="1" customWidth="1"/>
    <col min="3349" max="3349" width="10.42578125" style="43" customWidth="1"/>
    <col min="3350" max="3351" width="14.5703125" style="43" customWidth="1"/>
    <col min="3352" max="3353" width="10.42578125" style="43" customWidth="1"/>
    <col min="3354" max="3354" width="2.140625" style="43" customWidth="1"/>
    <col min="3355" max="3355" width="16.42578125" style="43" customWidth="1"/>
    <col min="3356" max="3363" width="0" style="43" hidden="1" customWidth="1"/>
    <col min="3364" max="3364" width="11.85546875" style="43" customWidth="1"/>
    <col min="3365" max="3366" width="11.42578125" style="43" customWidth="1"/>
    <col min="3367" max="3595" width="9.140625" style="43"/>
    <col min="3596" max="3596" width="19.140625" style="43" customWidth="1"/>
    <col min="3597" max="3604" width="0" style="43" hidden="1" customWidth="1"/>
    <col min="3605" max="3605" width="10.42578125" style="43" customWidth="1"/>
    <col min="3606" max="3607" width="14.5703125" style="43" customWidth="1"/>
    <col min="3608" max="3609" width="10.42578125" style="43" customWidth="1"/>
    <col min="3610" max="3610" width="2.140625" style="43" customWidth="1"/>
    <col min="3611" max="3611" width="16.42578125" style="43" customWidth="1"/>
    <col min="3612" max="3619" width="0" style="43" hidden="1" customWidth="1"/>
    <col min="3620" max="3620" width="11.85546875" style="43" customWidth="1"/>
    <col min="3621" max="3622" width="11.42578125" style="43" customWidth="1"/>
    <col min="3623" max="3851" width="9.140625" style="43"/>
    <col min="3852" max="3852" width="19.140625" style="43" customWidth="1"/>
    <col min="3853" max="3860" width="0" style="43" hidden="1" customWidth="1"/>
    <col min="3861" max="3861" width="10.42578125" style="43" customWidth="1"/>
    <col min="3862" max="3863" width="14.5703125" style="43" customWidth="1"/>
    <col min="3864" max="3865" width="10.42578125" style="43" customWidth="1"/>
    <col min="3866" max="3866" width="2.140625" style="43" customWidth="1"/>
    <col min="3867" max="3867" width="16.42578125" style="43" customWidth="1"/>
    <col min="3868" max="3875" width="0" style="43" hidden="1" customWidth="1"/>
    <col min="3876" max="3876" width="11.85546875" style="43" customWidth="1"/>
    <col min="3877" max="3878" width="11.42578125" style="43" customWidth="1"/>
    <col min="3879" max="4107" width="9.140625" style="43"/>
    <col min="4108" max="4108" width="19.140625" style="43" customWidth="1"/>
    <col min="4109" max="4116" width="0" style="43" hidden="1" customWidth="1"/>
    <col min="4117" max="4117" width="10.42578125" style="43" customWidth="1"/>
    <col min="4118" max="4119" width="14.5703125" style="43" customWidth="1"/>
    <col min="4120" max="4121" width="10.42578125" style="43" customWidth="1"/>
    <col min="4122" max="4122" width="2.140625" style="43" customWidth="1"/>
    <col min="4123" max="4123" width="16.42578125" style="43" customWidth="1"/>
    <col min="4124" max="4131" width="0" style="43" hidden="1" customWidth="1"/>
    <col min="4132" max="4132" width="11.85546875" style="43" customWidth="1"/>
    <col min="4133" max="4134" width="11.42578125" style="43" customWidth="1"/>
    <col min="4135" max="4363" width="9.140625" style="43"/>
    <col min="4364" max="4364" width="19.140625" style="43" customWidth="1"/>
    <col min="4365" max="4372" width="0" style="43" hidden="1" customWidth="1"/>
    <col min="4373" max="4373" width="10.42578125" style="43" customWidth="1"/>
    <col min="4374" max="4375" width="14.5703125" style="43" customWidth="1"/>
    <col min="4376" max="4377" width="10.42578125" style="43" customWidth="1"/>
    <col min="4378" max="4378" width="2.140625" style="43" customWidth="1"/>
    <col min="4379" max="4379" width="16.42578125" style="43" customWidth="1"/>
    <col min="4380" max="4387" width="0" style="43" hidden="1" customWidth="1"/>
    <col min="4388" max="4388" width="11.85546875" style="43" customWidth="1"/>
    <col min="4389" max="4390" width="11.42578125" style="43" customWidth="1"/>
    <col min="4391" max="4619" width="9.140625" style="43"/>
    <col min="4620" max="4620" width="19.140625" style="43" customWidth="1"/>
    <col min="4621" max="4628" width="0" style="43" hidden="1" customWidth="1"/>
    <col min="4629" max="4629" width="10.42578125" style="43" customWidth="1"/>
    <col min="4630" max="4631" width="14.5703125" style="43" customWidth="1"/>
    <col min="4632" max="4633" width="10.42578125" style="43" customWidth="1"/>
    <col min="4634" max="4634" width="2.140625" style="43" customWidth="1"/>
    <col min="4635" max="4635" width="16.42578125" style="43" customWidth="1"/>
    <col min="4636" max="4643" width="0" style="43" hidden="1" customWidth="1"/>
    <col min="4644" max="4644" width="11.85546875" style="43" customWidth="1"/>
    <col min="4645" max="4646" width="11.42578125" style="43" customWidth="1"/>
    <col min="4647" max="4875" width="9.140625" style="43"/>
    <col min="4876" max="4876" width="19.140625" style="43" customWidth="1"/>
    <col min="4877" max="4884" width="0" style="43" hidden="1" customWidth="1"/>
    <col min="4885" max="4885" width="10.42578125" style="43" customWidth="1"/>
    <col min="4886" max="4887" width="14.5703125" style="43" customWidth="1"/>
    <col min="4888" max="4889" width="10.42578125" style="43" customWidth="1"/>
    <col min="4890" max="4890" width="2.140625" style="43" customWidth="1"/>
    <col min="4891" max="4891" width="16.42578125" style="43" customWidth="1"/>
    <col min="4892" max="4899" width="0" style="43" hidden="1" customWidth="1"/>
    <col min="4900" max="4900" width="11.85546875" style="43" customWidth="1"/>
    <col min="4901" max="4902" width="11.42578125" style="43" customWidth="1"/>
    <col min="4903" max="5131" width="9.140625" style="43"/>
    <col min="5132" max="5132" width="19.140625" style="43" customWidth="1"/>
    <col min="5133" max="5140" width="0" style="43" hidden="1" customWidth="1"/>
    <col min="5141" max="5141" width="10.42578125" style="43" customWidth="1"/>
    <col min="5142" max="5143" width="14.5703125" style="43" customWidth="1"/>
    <col min="5144" max="5145" width="10.42578125" style="43" customWidth="1"/>
    <col min="5146" max="5146" width="2.140625" style="43" customWidth="1"/>
    <col min="5147" max="5147" width="16.42578125" style="43" customWidth="1"/>
    <col min="5148" max="5155" width="0" style="43" hidden="1" customWidth="1"/>
    <col min="5156" max="5156" width="11.85546875" style="43" customWidth="1"/>
    <col min="5157" max="5158" width="11.42578125" style="43" customWidth="1"/>
    <col min="5159" max="5387" width="9.140625" style="43"/>
    <col min="5388" max="5388" width="19.140625" style="43" customWidth="1"/>
    <col min="5389" max="5396" width="0" style="43" hidden="1" customWidth="1"/>
    <col min="5397" max="5397" width="10.42578125" style="43" customWidth="1"/>
    <col min="5398" max="5399" width="14.5703125" style="43" customWidth="1"/>
    <col min="5400" max="5401" width="10.42578125" style="43" customWidth="1"/>
    <col min="5402" max="5402" width="2.140625" style="43" customWidth="1"/>
    <col min="5403" max="5403" width="16.42578125" style="43" customWidth="1"/>
    <col min="5404" max="5411" width="0" style="43" hidden="1" customWidth="1"/>
    <col min="5412" max="5412" width="11.85546875" style="43" customWidth="1"/>
    <col min="5413" max="5414" width="11.42578125" style="43" customWidth="1"/>
    <col min="5415" max="5643" width="9.140625" style="43"/>
    <col min="5644" max="5644" width="19.140625" style="43" customWidth="1"/>
    <col min="5645" max="5652" width="0" style="43" hidden="1" customWidth="1"/>
    <col min="5653" max="5653" width="10.42578125" style="43" customWidth="1"/>
    <col min="5654" max="5655" width="14.5703125" style="43" customWidth="1"/>
    <col min="5656" max="5657" width="10.42578125" style="43" customWidth="1"/>
    <col min="5658" max="5658" width="2.140625" style="43" customWidth="1"/>
    <col min="5659" max="5659" width="16.42578125" style="43" customWidth="1"/>
    <col min="5660" max="5667" width="0" style="43" hidden="1" customWidth="1"/>
    <col min="5668" max="5668" width="11.85546875" style="43" customWidth="1"/>
    <col min="5669" max="5670" width="11.42578125" style="43" customWidth="1"/>
    <col min="5671" max="5899" width="9.140625" style="43"/>
    <col min="5900" max="5900" width="19.140625" style="43" customWidth="1"/>
    <col min="5901" max="5908" width="0" style="43" hidden="1" customWidth="1"/>
    <col min="5909" max="5909" width="10.42578125" style="43" customWidth="1"/>
    <col min="5910" max="5911" width="14.5703125" style="43" customWidth="1"/>
    <col min="5912" max="5913" width="10.42578125" style="43" customWidth="1"/>
    <col min="5914" max="5914" width="2.140625" style="43" customWidth="1"/>
    <col min="5915" max="5915" width="16.42578125" style="43" customWidth="1"/>
    <col min="5916" max="5923" width="0" style="43" hidden="1" customWidth="1"/>
    <col min="5924" max="5924" width="11.85546875" style="43" customWidth="1"/>
    <col min="5925" max="5926" width="11.42578125" style="43" customWidth="1"/>
    <col min="5927" max="6155" width="9.140625" style="43"/>
    <col min="6156" max="6156" width="19.140625" style="43" customWidth="1"/>
    <col min="6157" max="6164" width="0" style="43" hidden="1" customWidth="1"/>
    <col min="6165" max="6165" width="10.42578125" style="43" customWidth="1"/>
    <col min="6166" max="6167" width="14.5703125" style="43" customWidth="1"/>
    <col min="6168" max="6169" width="10.42578125" style="43" customWidth="1"/>
    <col min="6170" max="6170" width="2.140625" style="43" customWidth="1"/>
    <col min="6171" max="6171" width="16.42578125" style="43" customWidth="1"/>
    <col min="6172" max="6179" width="0" style="43" hidden="1" customWidth="1"/>
    <col min="6180" max="6180" width="11.85546875" style="43" customWidth="1"/>
    <col min="6181" max="6182" width="11.42578125" style="43" customWidth="1"/>
    <col min="6183" max="6411" width="9.140625" style="43"/>
    <col min="6412" max="6412" width="19.140625" style="43" customWidth="1"/>
    <col min="6413" max="6420" width="0" style="43" hidden="1" customWidth="1"/>
    <col min="6421" max="6421" width="10.42578125" style="43" customWidth="1"/>
    <col min="6422" max="6423" width="14.5703125" style="43" customWidth="1"/>
    <col min="6424" max="6425" width="10.42578125" style="43" customWidth="1"/>
    <col min="6426" max="6426" width="2.140625" style="43" customWidth="1"/>
    <col min="6427" max="6427" width="16.42578125" style="43" customWidth="1"/>
    <col min="6428" max="6435" width="0" style="43" hidden="1" customWidth="1"/>
    <col min="6436" max="6436" width="11.85546875" style="43" customWidth="1"/>
    <col min="6437" max="6438" width="11.42578125" style="43" customWidth="1"/>
    <col min="6439" max="6667" width="9.140625" style="43"/>
    <col min="6668" max="6668" width="19.140625" style="43" customWidth="1"/>
    <col min="6669" max="6676" width="0" style="43" hidden="1" customWidth="1"/>
    <col min="6677" max="6677" width="10.42578125" style="43" customWidth="1"/>
    <col min="6678" max="6679" width="14.5703125" style="43" customWidth="1"/>
    <col min="6680" max="6681" width="10.42578125" style="43" customWidth="1"/>
    <col min="6682" max="6682" width="2.140625" style="43" customWidth="1"/>
    <col min="6683" max="6683" width="16.42578125" style="43" customWidth="1"/>
    <col min="6684" max="6691" width="0" style="43" hidden="1" customWidth="1"/>
    <col min="6692" max="6692" width="11.85546875" style="43" customWidth="1"/>
    <col min="6693" max="6694" width="11.42578125" style="43" customWidth="1"/>
    <col min="6695" max="6923" width="9.140625" style="43"/>
    <col min="6924" max="6924" width="19.140625" style="43" customWidth="1"/>
    <col min="6925" max="6932" width="0" style="43" hidden="1" customWidth="1"/>
    <col min="6933" max="6933" width="10.42578125" style="43" customWidth="1"/>
    <col min="6934" max="6935" width="14.5703125" style="43" customWidth="1"/>
    <col min="6936" max="6937" width="10.42578125" style="43" customWidth="1"/>
    <col min="6938" max="6938" width="2.140625" style="43" customWidth="1"/>
    <col min="6939" max="6939" width="16.42578125" style="43" customWidth="1"/>
    <col min="6940" max="6947" width="0" style="43" hidden="1" customWidth="1"/>
    <col min="6948" max="6948" width="11.85546875" style="43" customWidth="1"/>
    <col min="6949" max="6950" width="11.42578125" style="43" customWidth="1"/>
    <col min="6951" max="7179" width="9.140625" style="43"/>
    <col min="7180" max="7180" width="19.140625" style="43" customWidth="1"/>
    <col min="7181" max="7188" width="0" style="43" hidden="1" customWidth="1"/>
    <col min="7189" max="7189" width="10.42578125" style="43" customWidth="1"/>
    <col min="7190" max="7191" width="14.5703125" style="43" customWidth="1"/>
    <col min="7192" max="7193" width="10.42578125" style="43" customWidth="1"/>
    <col min="7194" max="7194" width="2.140625" style="43" customWidth="1"/>
    <col min="7195" max="7195" width="16.42578125" style="43" customWidth="1"/>
    <col min="7196" max="7203" width="0" style="43" hidden="1" customWidth="1"/>
    <col min="7204" max="7204" width="11.85546875" style="43" customWidth="1"/>
    <col min="7205" max="7206" width="11.42578125" style="43" customWidth="1"/>
    <col min="7207" max="7435" width="9.140625" style="43"/>
    <col min="7436" max="7436" width="19.140625" style="43" customWidth="1"/>
    <col min="7437" max="7444" width="0" style="43" hidden="1" customWidth="1"/>
    <col min="7445" max="7445" width="10.42578125" style="43" customWidth="1"/>
    <col min="7446" max="7447" width="14.5703125" style="43" customWidth="1"/>
    <col min="7448" max="7449" width="10.42578125" style="43" customWidth="1"/>
    <col min="7450" max="7450" width="2.140625" style="43" customWidth="1"/>
    <col min="7451" max="7451" width="16.42578125" style="43" customWidth="1"/>
    <col min="7452" max="7459" width="0" style="43" hidden="1" customWidth="1"/>
    <col min="7460" max="7460" width="11.85546875" style="43" customWidth="1"/>
    <col min="7461" max="7462" width="11.42578125" style="43" customWidth="1"/>
    <col min="7463" max="7691" width="9.140625" style="43"/>
    <col min="7692" max="7692" width="19.140625" style="43" customWidth="1"/>
    <col min="7693" max="7700" width="0" style="43" hidden="1" customWidth="1"/>
    <col min="7701" max="7701" width="10.42578125" style="43" customWidth="1"/>
    <col min="7702" max="7703" width="14.5703125" style="43" customWidth="1"/>
    <col min="7704" max="7705" width="10.42578125" style="43" customWidth="1"/>
    <col min="7706" max="7706" width="2.140625" style="43" customWidth="1"/>
    <col min="7707" max="7707" width="16.42578125" style="43" customWidth="1"/>
    <col min="7708" max="7715" width="0" style="43" hidden="1" customWidth="1"/>
    <col min="7716" max="7716" width="11.85546875" style="43" customWidth="1"/>
    <col min="7717" max="7718" width="11.42578125" style="43" customWidth="1"/>
    <col min="7719" max="7947" width="9.140625" style="43"/>
    <col min="7948" max="7948" width="19.140625" style="43" customWidth="1"/>
    <col min="7949" max="7956" width="0" style="43" hidden="1" customWidth="1"/>
    <col min="7957" max="7957" width="10.42578125" style="43" customWidth="1"/>
    <col min="7958" max="7959" width="14.5703125" style="43" customWidth="1"/>
    <col min="7960" max="7961" width="10.42578125" style="43" customWidth="1"/>
    <col min="7962" max="7962" width="2.140625" style="43" customWidth="1"/>
    <col min="7963" max="7963" width="16.42578125" style="43" customWidth="1"/>
    <col min="7964" max="7971" width="0" style="43" hidden="1" customWidth="1"/>
    <col min="7972" max="7972" width="11.85546875" style="43" customWidth="1"/>
    <col min="7973" max="7974" width="11.42578125" style="43" customWidth="1"/>
    <col min="7975" max="8203" width="9.140625" style="43"/>
    <col min="8204" max="8204" width="19.140625" style="43" customWidth="1"/>
    <col min="8205" max="8212" width="0" style="43" hidden="1" customWidth="1"/>
    <col min="8213" max="8213" width="10.42578125" style="43" customWidth="1"/>
    <col min="8214" max="8215" width="14.5703125" style="43" customWidth="1"/>
    <col min="8216" max="8217" width="10.42578125" style="43" customWidth="1"/>
    <col min="8218" max="8218" width="2.140625" style="43" customWidth="1"/>
    <col min="8219" max="8219" width="16.42578125" style="43" customWidth="1"/>
    <col min="8220" max="8227" width="0" style="43" hidden="1" customWidth="1"/>
    <col min="8228" max="8228" width="11.85546875" style="43" customWidth="1"/>
    <col min="8229" max="8230" width="11.42578125" style="43" customWidth="1"/>
    <col min="8231" max="8459" width="9.140625" style="43"/>
    <col min="8460" max="8460" width="19.140625" style="43" customWidth="1"/>
    <col min="8461" max="8468" width="0" style="43" hidden="1" customWidth="1"/>
    <col min="8469" max="8469" width="10.42578125" style="43" customWidth="1"/>
    <col min="8470" max="8471" width="14.5703125" style="43" customWidth="1"/>
    <col min="8472" max="8473" width="10.42578125" style="43" customWidth="1"/>
    <col min="8474" max="8474" width="2.140625" style="43" customWidth="1"/>
    <col min="8475" max="8475" width="16.42578125" style="43" customWidth="1"/>
    <col min="8476" max="8483" width="0" style="43" hidden="1" customWidth="1"/>
    <col min="8484" max="8484" width="11.85546875" style="43" customWidth="1"/>
    <col min="8485" max="8486" width="11.42578125" style="43" customWidth="1"/>
    <col min="8487" max="8715" width="9.140625" style="43"/>
    <col min="8716" max="8716" width="19.140625" style="43" customWidth="1"/>
    <col min="8717" max="8724" width="0" style="43" hidden="1" customWidth="1"/>
    <col min="8725" max="8725" width="10.42578125" style="43" customWidth="1"/>
    <col min="8726" max="8727" width="14.5703125" style="43" customWidth="1"/>
    <col min="8728" max="8729" width="10.42578125" style="43" customWidth="1"/>
    <col min="8730" max="8730" width="2.140625" style="43" customWidth="1"/>
    <col min="8731" max="8731" width="16.42578125" style="43" customWidth="1"/>
    <col min="8732" max="8739" width="0" style="43" hidden="1" customWidth="1"/>
    <col min="8740" max="8740" width="11.85546875" style="43" customWidth="1"/>
    <col min="8741" max="8742" width="11.42578125" style="43" customWidth="1"/>
    <col min="8743" max="8971" width="9.140625" style="43"/>
    <col min="8972" max="8972" width="19.140625" style="43" customWidth="1"/>
    <col min="8973" max="8980" width="0" style="43" hidden="1" customWidth="1"/>
    <col min="8981" max="8981" width="10.42578125" style="43" customWidth="1"/>
    <col min="8982" max="8983" width="14.5703125" style="43" customWidth="1"/>
    <col min="8984" max="8985" width="10.42578125" style="43" customWidth="1"/>
    <col min="8986" max="8986" width="2.140625" style="43" customWidth="1"/>
    <col min="8987" max="8987" width="16.42578125" style="43" customWidth="1"/>
    <col min="8988" max="8995" width="0" style="43" hidden="1" customWidth="1"/>
    <col min="8996" max="8996" width="11.85546875" style="43" customWidth="1"/>
    <col min="8997" max="8998" width="11.42578125" style="43" customWidth="1"/>
    <col min="8999" max="9227" width="9.140625" style="43"/>
    <col min="9228" max="9228" width="19.140625" style="43" customWidth="1"/>
    <col min="9229" max="9236" width="0" style="43" hidden="1" customWidth="1"/>
    <col min="9237" max="9237" width="10.42578125" style="43" customWidth="1"/>
    <col min="9238" max="9239" width="14.5703125" style="43" customWidth="1"/>
    <col min="9240" max="9241" width="10.42578125" style="43" customWidth="1"/>
    <col min="9242" max="9242" width="2.140625" style="43" customWidth="1"/>
    <col min="9243" max="9243" width="16.42578125" style="43" customWidth="1"/>
    <col min="9244" max="9251" width="0" style="43" hidden="1" customWidth="1"/>
    <col min="9252" max="9252" width="11.85546875" style="43" customWidth="1"/>
    <col min="9253" max="9254" width="11.42578125" style="43" customWidth="1"/>
    <col min="9255" max="9483" width="9.140625" style="43"/>
    <col min="9484" max="9484" width="19.140625" style="43" customWidth="1"/>
    <col min="9485" max="9492" width="0" style="43" hidden="1" customWidth="1"/>
    <col min="9493" max="9493" width="10.42578125" style="43" customWidth="1"/>
    <col min="9494" max="9495" width="14.5703125" style="43" customWidth="1"/>
    <col min="9496" max="9497" width="10.42578125" style="43" customWidth="1"/>
    <col min="9498" max="9498" width="2.140625" style="43" customWidth="1"/>
    <col min="9499" max="9499" width="16.42578125" style="43" customWidth="1"/>
    <col min="9500" max="9507" width="0" style="43" hidden="1" customWidth="1"/>
    <col min="9508" max="9508" width="11.85546875" style="43" customWidth="1"/>
    <col min="9509" max="9510" width="11.42578125" style="43" customWidth="1"/>
    <col min="9511" max="9739" width="9.140625" style="43"/>
    <col min="9740" max="9740" width="19.140625" style="43" customWidth="1"/>
    <col min="9741" max="9748" width="0" style="43" hidden="1" customWidth="1"/>
    <col min="9749" max="9749" width="10.42578125" style="43" customWidth="1"/>
    <col min="9750" max="9751" width="14.5703125" style="43" customWidth="1"/>
    <col min="9752" max="9753" width="10.42578125" style="43" customWidth="1"/>
    <col min="9754" max="9754" width="2.140625" style="43" customWidth="1"/>
    <col min="9755" max="9755" width="16.42578125" style="43" customWidth="1"/>
    <col min="9756" max="9763" width="0" style="43" hidden="1" customWidth="1"/>
    <col min="9764" max="9764" width="11.85546875" style="43" customWidth="1"/>
    <col min="9765" max="9766" width="11.42578125" style="43" customWidth="1"/>
    <col min="9767" max="9995" width="9.140625" style="43"/>
    <col min="9996" max="9996" width="19.140625" style="43" customWidth="1"/>
    <col min="9997" max="10004" width="0" style="43" hidden="1" customWidth="1"/>
    <col min="10005" max="10005" width="10.42578125" style="43" customWidth="1"/>
    <col min="10006" max="10007" width="14.5703125" style="43" customWidth="1"/>
    <col min="10008" max="10009" width="10.42578125" style="43" customWidth="1"/>
    <col min="10010" max="10010" width="2.140625" style="43" customWidth="1"/>
    <col min="10011" max="10011" width="16.42578125" style="43" customWidth="1"/>
    <col min="10012" max="10019" width="0" style="43" hidden="1" customWidth="1"/>
    <col min="10020" max="10020" width="11.85546875" style="43" customWidth="1"/>
    <col min="10021" max="10022" width="11.42578125" style="43" customWidth="1"/>
    <col min="10023" max="10251" width="9.140625" style="43"/>
    <col min="10252" max="10252" width="19.140625" style="43" customWidth="1"/>
    <col min="10253" max="10260" width="0" style="43" hidden="1" customWidth="1"/>
    <col min="10261" max="10261" width="10.42578125" style="43" customWidth="1"/>
    <col min="10262" max="10263" width="14.5703125" style="43" customWidth="1"/>
    <col min="10264" max="10265" width="10.42578125" style="43" customWidth="1"/>
    <col min="10266" max="10266" width="2.140625" style="43" customWidth="1"/>
    <col min="10267" max="10267" width="16.42578125" style="43" customWidth="1"/>
    <col min="10268" max="10275" width="0" style="43" hidden="1" customWidth="1"/>
    <col min="10276" max="10276" width="11.85546875" style="43" customWidth="1"/>
    <col min="10277" max="10278" width="11.42578125" style="43" customWidth="1"/>
    <col min="10279" max="10507" width="9.140625" style="43"/>
    <col min="10508" max="10508" width="19.140625" style="43" customWidth="1"/>
    <col min="10509" max="10516" width="0" style="43" hidden="1" customWidth="1"/>
    <col min="10517" max="10517" width="10.42578125" style="43" customWidth="1"/>
    <col min="10518" max="10519" width="14.5703125" style="43" customWidth="1"/>
    <col min="10520" max="10521" width="10.42578125" style="43" customWidth="1"/>
    <col min="10522" max="10522" width="2.140625" style="43" customWidth="1"/>
    <col min="10523" max="10523" width="16.42578125" style="43" customWidth="1"/>
    <col min="10524" max="10531" width="0" style="43" hidden="1" customWidth="1"/>
    <col min="10532" max="10532" width="11.85546875" style="43" customWidth="1"/>
    <col min="10533" max="10534" width="11.42578125" style="43" customWidth="1"/>
    <col min="10535" max="10763" width="9.140625" style="43"/>
    <col min="10764" max="10764" width="19.140625" style="43" customWidth="1"/>
    <col min="10765" max="10772" width="0" style="43" hidden="1" customWidth="1"/>
    <col min="10773" max="10773" width="10.42578125" style="43" customWidth="1"/>
    <col min="10774" max="10775" width="14.5703125" style="43" customWidth="1"/>
    <col min="10776" max="10777" width="10.42578125" style="43" customWidth="1"/>
    <col min="10778" max="10778" width="2.140625" style="43" customWidth="1"/>
    <col min="10779" max="10779" width="16.42578125" style="43" customWidth="1"/>
    <col min="10780" max="10787" width="0" style="43" hidden="1" customWidth="1"/>
    <col min="10788" max="10788" width="11.85546875" style="43" customWidth="1"/>
    <col min="10789" max="10790" width="11.42578125" style="43" customWidth="1"/>
    <col min="10791" max="11019" width="9.140625" style="43"/>
    <col min="11020" max="11020" width="19.140625" style="43" customWidth="1"/>
    <col min="11021" max="11028" width="0" style="43" hidden="1" customWidth="1"/>
    <col min="11029" max="11029" width="10.42578125" style="43" customWidth="1"/>
    <col min="11030" max="11031" width="14.5703125" style="43" customWidth="1"/>
    <col min="11032" max="11033" width="10.42578125" style="43" customWidth="1"/>
    <col min="11034" max="11034" width="2.140625" style="43" customWidth="1"/>
    <col min="11035" max="11035" width="16.42578125" style="43" customWidth="1"/>
    <col min="11036" max="11043" width="0" style="43" hidden="1" customWidth="1"/>
    <col min="11044" max="11044" width="11.85546875" style="43" customWidth="1"/>
    <col min="11045" max="11046" width="11.42578125" style="43" customWidth="1"/>
    <col min="11047" max="11275" width="9.140625" style="43"/>
    <col min="11276" max="11276" width="19.140625" style="43" customWidth="1"/>
    <col min="11277" max="11284" width="0" style="43" hidden="1" customWidth="1"/>
    <col min="11285" max="11285" width="10.42578125" style="43" customWidth="1"/>
    <col min="11286" max="11287" width="14.5703125" style="43" customWidth="1"/>
    <col min="11288" max="11289" width="10.42578125" style="43" customWidth="1"/>
    <col min="11290" max="11290" width="2.140625" style="43" customWidth="1"/>
    <col min="11291" max="11291" width="16.42578125" style="43" customWidth="1"/>
    <col min="11292" max="11299" width="0" style="43" hidden="1" customWidth="1"/>
    <col min="11300" max="11300" width="11.85546875" style="43" customWidth="1"/>
    <col min="11301" max="11302" width="11.42578125" style="43" customWidth="1"/>
    <col min="11303" max="11531" width="9.140625" style="43"/>
    <col min="11532" max="11532" width="19.140625" style="43" customWidth="1"/>
    <col min="11533" max="11540" width="0" style="43" hidden="1" customWidth="1"/>
    <col min="11541" max="11541" width="10.42578125" style="43" customWidth="1"/>
    <col min="11542" max="11543" width="14.5703125" style="43" customWidth="1"/>
    <col min="11544" max="11545" width="10.42578125" style="43" customWidth="1"/>
    <col min="11546" max="11546" width="2.140625" style="43" customWidth="1"/>
    <col min="11547" max="11547" width="16.42578125" style="43" customWidth="1"/>
    <col min="11548" max="11555" width="0" style="43" hidden="1" customWidth="1"/>
    <col min="11556" max="11556" width="11.85546875" style="43" customWidth="1"/>
    <col min="11557" max="11558" width="11.42578125" style="43" customWidth="1"/>
    <col min="11559" max="11787" width="9.140625" style="43"/>
    <col min="11788" max="11788" width="19.140625" style="43" customWidth="1"/>
    <col min="11789" max="11796" width="0" style="43" hidden="1" customWidth="1"/>
    <col min="11797" max="11797" width="10.42578125" style="43" customWidth="1"/>
    <col min="11798" max="11799" width="14.5703125" style="43" customWidth="1"/>
    <col min="11800" max="11801" width="10.42578125" style="43" customWidth="1"/>
    <col min="11802" max="11802" width="2.140625" style="43" customWidth="1"/>
    <col min="11803" max="11803" width="16.42578125" style="43" customWidth="1"/>
    <col min="11804" max="11811" width="0" style="43" hidden="1" customWidth="1"/>
    <col min="11812" max="11812" width="11.85546875" style="43" customWidth="1"/>
    <col min="11813" max="11814" width="11.42578125" style="43" customWidth="1"/>
    <col min="11815" max="12043" width="9.140625" style="43"/>
    <col min="12044" max="12044" width="19.140625" style="43" customWidth="1"/>
    <col min="12045" max="12052" width="0" style="43" hidden="1" customWidth="1"/>
    <col min="12053" max="12053" width="10.42578125" style="43" customWidth="1"/>
    <col min="12054" max="12055" width="14.5703125" style="43" customWidth="1"/>
    <col min="12056" max="12057" width="10.42578125" style="43" customWidth="1"/>
    <col min="12058" max="12058" width="2.140625" style="43" customWidth="1"/>
    <col min="12059" max="12059" width="16.42578125" style="43" customWidth="1"/>
    <col min="12060" max="12067" width="0" style="43" hidden="1" customWidth="1"/>
    <col min="12068" max="12068" width="11.85546875" style="43" customWidth="1"/>
    <col min="12069" max="12070" width="11.42578125" style="43" customWidth="1"/>
    <col min="12071" max="12299" width="9.140625" style="43"/>
    <col min="12300" max="12300" width="19.140625" style="43" customWidth="1"/>
    <col min="12301" max="12308" width="0" style="43" hidden="1" customWidth="1"/>
    <col min="12309" max="12309" width="10.42578125" style="43" customWidth="1"/>
    <col min="12310" max="12311" width="14.5703125" style="43" customWidth="1"/>
    <col min="12312" max="12313" width="10.42578125" style="43" customWidth="1"/>
    <col min="12314" max="12314" width="2.140625" style="43" customWidth="1"/>
    <col min="12315" max="12315" width="16.42578125" style="43" customWidth="1"/>
    <col min="12316" max="12323" width="0" style="43" hidden="1" customWidth="1"/>
    <col min="12324" max="12324" width="11.85546875" style="43" customWidth="1"/>
    <col min="12325" max="12326" width="11.42578125" style="43" customWidth="1"/>
    <col min="12327" max="12555" width="9.140625" style="43"/>
    <col min="12556" max="12556" width="19.140625" style="43" customWidth="1"/>
    <col min="12557" max="12564" width="0" style="43" hidden="1" customWidth="1"/>
    <col min="12565" max="12565" width="10.42578125" style="43" customWidth="1"/>
    <col min="12566" max="12567" width="14.5703125" style="43" customWidth="1"/>
    <col min="12568" max="12569" width="10.42578125" style="43" customWidth="1"/>
    <col min="12570" max="12570" width="2.140625" style="43" customWidth="1"/>
    <col min="12571" max="12571" width="16.42578125" style="43" customWidth="1"/>
    <col min="12572" max="12579" width="0" style="43" hidden="1" customWidth="1"/>
    <col min="12580" max="12580" width="11.85546875" style="43" customWidth="1"/>
    <col min="12581" max="12582" width="11.42578125" style="43" customWidth="1"/>
    <col min="12583" max="12811" width="9.140625" style="43"/>
    <col min="12812" max="12812" width="19.140625" style="43" customWidth="1"/>
    <col min="12813" max="12820" width="0" style="43" hidden="1" customWidth="1"/>
    <col min="12821" max="12821" width="10.42578125" style="43" customWidth="1"/>
    <col min="12822" max="12823" width="14.5703125" style="43" customWidth="1"/>
    <col min="12824" max="12825" width="10.42578125" style="43" customWidth="1"/>
    <col min="12826" max="12826" width="2.140625" style="43" customWidth="1"/>
    <col min="12827" max="12827" width="16.42578125" style="43" customWidth="1"/>
    <col min="12828" max="12835" width="0" style="43" hidden="1" customWidth="1"/>
    <col min="12836" max="12836" width="11.85546875" style="43" customWidth="1"/>
    <col min="12837" max="12838" width="11.42578125" style="43" customWidth="1"/>
    <col min="12839" max="13067" width="9.140625" style="43"/>
    <col min="13068" max="13068" width="19.140625" style="43" customWidth="1"/>
    <col min="13069" max="13076" width="0" style="43" hidden="1" customWidth="1"/>
    <col min="13077" max="13077" width="10.42578125" style="43" customWidth="1"/>
    <col min="13078" max="13079" width="14.5703125" style="43" customWidth="1"/>
    <col min="13080" max="13081" width="10.42578125" style="43" customWidth="1"/>
    <col min="13082" max="13082" width="2.140625" style="43" customWidth="1"/>
    <col min="13083" max="13083" width="16.42578125" style="43" customWidth="1"/>
    <col min="13084" max="13091" width="0" style="43" hidden="1" customWidth="1"/>
    <col min="13092" max="13092" width="11.85546875" style="43" customWidth="1"/>
    <col min="13093" max="13094" width="11.42578125" style="43" customWidth="1"/>
    <col min="13095" max="13323" width="9.140625" style="43"/>
    <col min="13324" max="13324" width="19.140625" style="43" customWidth="1"/>
    <col min="13325" max="13332" width="0" style="43" hidden="1" customWidth="1"/>
    <col min="13333" max="13333" width="10.42578125" style="43" customWidth="1"/>
    <col min="13334" max="13335" width="14.5703125" style="43" customWidth="1"/>
    <col min="13336" max="13337" width="10.42578125" style="43" customWidth="1"/>
    <col min="13338" max="13338" width="2.140625" style="43" customWidth="1"/>
    <col min="13339" max="13339" width="16.42578125" style="43" customWidth="1"/>
    <col min="13340" max="13347" width="0" style="43" hidden="1" customWidth="1"/>
    <col min="13348" max="13348" width="11.85546875" style="43" customWidth="1"/>
    <col min="13349" max="13350" width="11.42578125" style="43" customWidth="1"/>
    <col min="13351" max="13579" width="9.140625" style="43"/>
    <col min="13580" max="13580" width="19.140625" style="43" customWidth="1"/>
    <col min="13581" max="13588" width="0" style="43" hidden="1" customWidth="1"/>
    <col min="13589" max="13589" width="10.42578125" style="43" customWidth="1"/>
    <col min="13590" max="13591" width="14.5703125" style="43" customWidth="1"/>
    <col min="13592" max="13593" width="10.42578125" style="43" customWidth="1"/>
    <col min="13594" max="13594" width="2.140625" style="43" customWidth="1"/>
    <col min="13595" max="13595" width="16.42578125" style="43" customWidth="1"/>
    <col min="13596" max="13603" width="0" style="43" hidden="1" customWidth="1"/>
    <col min="13604" max="13604" width="11.85546875" style="43" customWidth="1"/>
    <col min="13605" max="13606" width="11.42578125" style="43" customWidth="1"/>
    <col min="13607" max="13835" width="9.140625" style="43"/>
    <col min="13836" max="13836" width="19.140625" style="43" customWidth="1"/>
    <col min="13837" max="13844" width="0" style="43" hidden="1" customWidth="1"/>
    <col min="13845" max="13845" width="10.42578125" style="43" customWidth="1"/>
    <col min="13846" max="13847" width="14.5703125" style="43" customWidth="1"/>
    <col min="13848" max="13849" width="10.42578125" style="43" customWidth="1"/>
    <col min="13850" max="13850" width="2.140625" style="43" customWidth="1"/>
    <col min="13851" max="13851" width="16.42578125" style="43" customWidth="1"/>
    <col min="13852" max="13859" width="0" style="43" hidden="1" customWidth="1"/>
    <col min="13860" max="13860" width="11.85546875" style="43" customWidth="1"/>
    <col min="13861" max="13862" width="11.42578125" style="43" customWidth="1"/>
    <col min="13863" max="14091" width="9.140625" style="43"/>
    <col min="14092" max="14092" width="19.140625" style="43" customWidth="1"/>
    <col min="14093" max="14100" width="0" style="43" hidden="1" customWidth="1"/>
    <col min="14101" max="14101" width="10.42578125" style="43" customWidth="1"/>
    <col min="14102" max="14103" width="14.5703125" style="43" customWidth="1"/>
    <col min="14104" max="14105" width="10.42578125" style="43" customWidth="1"/>
    <col min="14106" max="14106" width="2.140625" style="43" customWidth="1"/>
    <col min="14107" max="14107" width="16.42578125" style="43" customWidth="1"/>
    <col min="14108" max="14115" width="0" style="43" hidden="1" customWidth="1"/>
    <col min="14116" max="14116" width="11.85546875" style="43" customWidth="1"/>
    <col min="14117" max="14118" width="11.42578125" style="43" customWidth="1"/>
    <col min="14119" max="14347" width="9.140625" style="43"/>
    <col min="14348" max="14348" width="19.140625" style="43" customWidth="1"/>
    <col min="14349" max="14356" width="0" style="43" hidden="1" customWidth="1"/>
    <col min="14357" max="14357" width="10.42578125" style="43" customWidth="1"/>
    <col min="14358" max="14359" width="14.5703125" style="43" customWidth="1"/>
    <col min="14360" max="14361" width="10.42578125" style="43" customWidth="1"/>
    <col min="14362" max="14362" width="2.140625" style="43" customWidth="1"/>
    <col min="14363" max="14363" width="16.42578125" style="43" customWidth="1"/>
    <col min="14364" max="14371" width="0" style="43" hidden="1" customWidth="1"/>
    <col min="14372" max="14372" width="11.85546875" style="43" customWidth="1"/>
    <col min="14373" max="14374" width="11.42578125" style="43" customWidth="1"/>
    <col min="14375" max="14603" width="9.140625" style="43"/>
    <col min="14604" max="14604" width="19.140625" style="43" customWidth="1"/>
    <col min="14605" max="14612" width="0" style="43" hidden="1" customWidth="1"/>
    <col min="14613" max="14613" width="10.42578125" style="43" customWidth="1"/>
    <col min="14614" max="14615" width="14.5703125" style="43" customWidth="1"/>
    <col min="14616" max="14617" width="10.42578125" style="43" customWidth="1"/>
    <col min="14618" max="14618" width="2.140625" style="43" customWidth="1"/>
    <col min="14619" max="14619" width="16.42578125" style="43" customWidth="1"/>
    <col min="14620" max="14627" width="0" style="43" hidden="1" customWidth="1"/>
    <col min="14628" max="14628" width="11.85546875" style="43" customWidth="1"/>
    <col min="14629" max="14630" width="11.42578125" style="43" customWidth="1"/>
    <col min="14631" max="14859" width="9.140625" style="43"/>
    <col min="14860" max="14860" width="19.140625" style="43" customWidth="1"/>
    <col min="14861" max="14868" width="0" style="43" hidden="1" customWidth="1"/>
    <col min="14869" max="14869" width="10.42578125" style="43" customWidth="1"/>
    <col min="14870" max="14871" width="14.5703125" style="43" customWidth="1"/>
    <col min="14872" max="14873" width="10.42578125" style="43" customWidth="1"/>
    <col min="14874" max="14874" width="2.140625" style="43" customWidth="1"/>
    <col min="14875" max="14875" width="16.42578125" style="43" customWidth="1"/>
    <col min="14876" max="14883" width="0" style="43" hidden="1" customWidth="1"/>
    <col min="14884" max="14884" width="11.85546875" style="43" customWidth="1"/>
    <col min="14885" max="14886" width="11.42578125" style="43" customWidth="1"/>
    <col min="14887" max="15115" width="9.140625" style="43"/>
    <col min="15116" max="15116" width="19.140625" style="43" customWidth="1"/>
    <col min="15117" max="15124" width="0" style="43" hidden="1" customWidth="1"/>
    <col min="15125" max="15125" width="10.42578125" style="43" customWidth="1"/>
    <col min="15126" max="15127" width="14.5703125" style="43" customWidth="1"/>
    <col min="15128" max="15129" width="10.42578125" style="43" customWidth="1"/>
    <col min="15130" max="15130" width="2.140625" style="43" customWidth="1"/>
    <col min="15131" max="15131" width="16.42578125" style="43" customWidth="1"/>
    <col min="15132" max="15139" width="0" style="43" hidden="1" customWidth="1"/>
    <col min="15140" max="15140" width="11.85546875" style="43" customWidth="1"/>
    <col min="15141" max="15142" width="11.42578125" style="43" customWidth="1"/>
    <col min="15143" max="15371" width="9.140625" style="43"/>
    <col min="15372" max="15372" width="19.140625" style="43" customWidth="1"/>
    <col min="15373" max="15380" width="0" style="43" hidden="1" customWidth="1"/>
    <col min="15381" max="15381" width="10.42578125" style="43" customWidth="1"/>
    <col min="15382" max="15383" width="14.5703125" style="43" customWidth="1"/>
    <col min="15384" max="15385" width="10.42578125" style="43" customWidth="1"/>
    <col min="15386" max="15386" width="2.140625" style="43" customWidth="1"/>
    <col min="15387" max="15387" width="16.42578125" style="43" customWidth="1"/>
    <col min="15388" max="15395" width="0" style="43" hidden="1" customWidth="1"/>
    <col min="15396" max="15396" width="11.85546875" style="43" customWidth="1"/>
    <col min="15397" max="15398" width="11.42578125" style="43" customWidth="1"/>
    <col min="15399" max="15627" width="9.140625" style="43"/>
    <col min="15628" max="15628" width="19.140625" style="43" customWidth="1"/>
    <col min="15629" max="15636" width="0" style="43" hidden="1" customWidth="1"/>
    <col min="15637" max="15637" width="10.42578125" style="43" customWidth="1"/>
    <col min="15638" max="15639" width="14.5703125" style="43" customWidth="1"/>
    <col min="15640" max="15641" width="10.42578125" style="43" customWidth="1"/>
    <col min="15642" max="15642" width="2.140625" style="43" customWidth="1"/>
    <col min="15643" max="15643" width="16.42578125" style="43" customWidth="1"/>
    <col min="15644" max="15651" width="0" style="43" hidden="1" customWidth="1"/>
    <col min="15652" max="15652" width="11.85546875" style="43" customWidth="1"/>
    <col min="15653" max="15654" width="11.42578125" style="43" customWidth="1"/>
    <col min="15655" max="15883" width="9.140625" style="43"/>
    <col min="15884" max="15884" width="19.140625" style="43" customWidth="1"/>
    <col min="15885" max="15892" width="0" style="43" hidden="1" customWidth="1"/>
    <col min="15893" max="15893" width="10.42578125" style="43" customWidth="1"/>
    <col min="15894" max="15895" width="14.5703125" style="43" customWidth="1"/>
    <col min="15896" max="15897" width="10.42578125" style="43" customWidth="1"/>
    <col min="15898" max="15898" width="2.140625" style="43" customWidth="1"/>
    <col min="15899" max="15899" width="16.42578125" style="43" customWidth="1"/>
    <col min="15900" max="15907" width="0" style="43" hidden="1" customWidth="1"/>
    <col min="15908" max="15908" width="11.85546875" style="43" customWidth="1"/>
    <col min="15909" max="15910" width="11.42578125" style="43" customWidth="1"/>
    <col min="15911" max="16139" width="9.140625" style="43"/>
    <col min="16140" max="16140" width="19.140625" style="43" customWidth="1"/>
    <col min="16141" max="16148" width="0" style="43" hidden="1" customWidth="1"/>
    <col min="16149" max="16149" width="10.42578125" style="43" customWidth="1"/>
    <col min="16150" max="16151" width="14.5703125" style="43" customWidth="1"/>
    <col min="16152" max="16153" width="10.42578125" style="43" customWidth="1"/>
    <col min="16154" max="16154" width="2.140625" style="43" customWidth="1"/>
    <col min="16155" max="16155" width="16.42578125" style="43" customWidth="1"/>
    <col min="16156" max="16163" width="0" style="43" hidden="1" customWidth="1"/>
    <col min="16164" max="16164" width="11.85546875" style="43" customWidth="1"/>
    <col min="16165" max="16166" width="11.42578125" style="43" customWidth="1"/>
    <col min="16167" max="16384" width="9.140625" style="43"/>
  </cols>
  <sheetData>
    <row r="1" spans="1:47" ht="15" customHeight="1">
      <c r="A1" s="1395" t="s">
        <v>154</v>
      </c>
      <c r="B1" s="1395"/>
      <c r="C1" s="1395"/>
      <c r="D1" s="1395"/>
      <c r="E1" s="1395"/>
      <c r="F1" s="1395"/>
      <c r="G1" s="1395"/>
      <c r="H1" s="1395"/>
      <c r="I1" s="1395"/>
      <c r="J1" s="1395"/>
      <c r="K1" s="1395"/>
      <c r="L1" s="1395"/>
      <c r="M1" s="1395"/>
      <c r="N1" s="1395"/>
      <c r="O1" s="1395"/>
      <c r="P1" s="1395"/>
      <c r="Q1" s="1395"/>
      <c r="R1" s="1395"/>
      <c r="S1" s="1395"/>
      <c r="T1" s="1395"/>
      <c r="U1" s="1395"/>
      <c r="V1" s="1395"/>
      <c r="W1" s="1395"/>
      <c r="X1" s="1395"/>
      <c r="Y1" s="1395"/>
      <c r="Z1" s="1395"/>
      <c r="AA1" s="1395"/>
      <c r="AB1" s="1395"/>
      <c r="AC1" s="1395"/>
      <c r="AD1" s="1395"/>
      <c r="AE1" s="1395"/>
      <c r="AF1" s="1395"/>
      <c r="AG1" s="1395"/>
      <c r="AH1" s="1395"/>
      <c r="AI1" s="1395"/>
      <c r="AJ1" s="1395"/>
      <c r="AK1" s="1395"/>
      <c r="AL1" s="1395"/>
      <c r="AM1" s="1395"/>
      <c r="AN1" s="1395"/>
      <c r="AO1" s="1395"/>
      <c r="AP1" s="1395"/>
      <c r="AQ1" s="1395"/>
      <c r="AR1" s="1395"/>
      <c r="AS1" s="1395"/>
      <c r="AT1" s="1395"/>
      <c r="AU1" s="1395"/>
    </row>
    <row r="2" spans="1:47" ht="15" customHeight="1">
      <c r="A2" s="1395" t="s">
        <v>155</v>
      </c>
      <c r="B2" s="1395"/>
      <c r="C2" s="1395"/>
      <c r="D2" s="1395"/>
      <c r="E2" s="1395"/>
      <c r="F2" s="1395"/>
      <c r="G2" s="1395"/>
      <c r="H2" s="1395"/>
      <c r="I2" s="1395"/>
      <c r="J2" s="1395"/>
      <c r="K2" s="1395"/>
      <c r="L2" s="1395"/>
      <c r="M2" s="1395"/>
      <c r="N2" s="1395"/>
      <c r="O2" s="1395"/>
      <c r="P2" s="1395"/>
      <c r="Q2" s="1395"/>
      <c r="R2" s="1395"/>
      <c r="S2" s="1395"/>
      <c r="T2" s="1395"/>
      <c r="U2" s="1395"/>
      <c r="V2" s="1395"/>
      <c r="W2" s="1395"/>
      <c r="X2" s="1395"/>
      <c r="Y2" s="1395"/>
      <c r="Z2" s="1395"/>
      <c r="AA2" s="1395"/>
      <c r="AB2" s="1395"/>
      <c r="AC2" s="1395"/>
      <c r="AD2" s="1395"/>
      <c r="AE2" s="1395"/>
      <c r="AF2" s="1395"/>
      <c r="AG2" s="1395"/>
      <c r="AH2" s="1395"/>
      <c r="AI2" s="1395"/>
      <c r="AJ2" s="1395"/>
      <c r="AK2" s="1395"/>
      <c r="AL2" s="1395"/>
      <c r="AM2" s="1395"/>
      <c r="AN2" s="1395"/>
      <c r="AO2" s="1395"/>
      <c r="AP2" s="1395"/>
      <c r="AQ2" s="1395"/>
      <c r="AR2" s="1395"/>
      <c r="AS2" s="1395"/>
      <c r="AT2" s="1395"/>
      <c r="AU2" s="1395"/>
    </row>
    <row r="3" spans="1:47" s="44" customFormat="1" ht="15" customHeight="1">
      <c r="A3" s="1396" t="s">
        <v>921</v>
      </c>
      <c r="B3" s="1396"/>
      <c r="C3" s="1396"/>
      <c r="D3" s="1396"/>
      <c r="E3" s="1396"/>
      <c r="F3" s="1396"/>
      <c r="G3" s="1396"/>
      <c r="H3" s="1396"/>
      <c r="I3" s="1396"/>
      <c r="J3" s="1396"/>
      <c r="K3" s="1396"/>
      <c r="L3" s="1396"/>
      <c r="M3" s="1396"/>
      <c r="N3" s="1396"/>
      <c r="O3" s="1396"/>
      <c r="P3" s="1396"/>
      <c r="Q3" s="1396"/>
      <c r="R3" s="1396"/>
      <c r="S3" s="1396"/>
      <c r="T3" s="1396"/>
      <c r="U3" s="1396"/>
      <c r="V3" s="1396"/>
      <c r="W3" s="1396"/>
      <c r="X3" s="1396"/>
      <c r="Y3" s="1396"/>
      <c r="Z3" s="1396"/>
      <c r="AA3" s="1396"/>
      <c r="AB3" s="1396"/>
      <c r="AC3" s="1396"/>
      <c r="AD3" s="1396"/>
      <c r="AE3" s="1396"/>
      <c r="AF3" s="1396"/>
      <c r="AG3" s="1396"/>
      <c r="AH3" s="1396"/>
      <c r="AI3" s="1396"/>
      <c r="AJ3" s="1396"/>
      <c r="AK3" s="1396"/>
      <c r="AL3" s="1396"/>
      <c r="AM3" s="1396"/>
      <c r="AN3" s="1396"/>
      <c r="AO3" s="1396"/>
      <c r="AP3" s="1396"/>
      <c r="AQ3" s="1396"/>
      <c r="AR3" s="1396"/>
      <c r="AS3" s="1396"/>
      <c r="AT3" s="1396"/>
      <c r="AU3" s="1396"/>
    </row>
    <row r="4" spans="1:47" ht="13.5" customHeight="1" thickBot="1">
      <c r="A4" s="1397" t="s">
        <v>922</v>
      </c>
      <c r="B4" s="1397"/>
      <c r="C4" s="1397"/>
      <c r="D4" s="1397"/>
      <c r="E4" s="1397"/>
      <c r="F4" s="1397"/>
      <c r="G4" s="1397"/>
      <c r="H4" s="1397"/>
      <c r="I4" s="1397"/>
      <c r="J4" s="1397"/>
      <c r="K4" s="1397"/>
      <c r="L4" s="1397"/>
      <c r="M4" s="1397"/>
      <c r="N4" s="1397"/>
      <c r="O4" s="1397"/>
      <c r="P4" s="1397"/>
      <c r="Q4" s="1397"/>
      <c r="R4" s="1397"/>
      <c r="S4" s="1397"/>
      <c r="T4" s="1397"/>
      <c r="U4" s="1397"/>
      <c r="V4" s="1397"/>
      <c r="W4" s="1397"/>
      <c r="X4" s="1397"/>
      <c r="Y4" s="1397"/>
      <c r="Z4" s="1397"/>
      <c r="AA4" s="1397"/>
      <c r="AB4" s="1397"/>
      <c r="AC4" s="1397"/>
      <c r="AD4" s="1397"/>
      <c r="AE4" s="1397"/>
      <c r="AF4" s="1397"/>
      <c r="AG4" s="1397"/>
      <c r="AH4" s="1397"/>
      <c r="AI4" s="1397"/>
      <c r="AJ4" s="1397"/>
      <c r="AK4" s="1397"/>
      <c r="AL4" s="1397"/>
      <c r="AM4" s="1397"/>
      <c r="AN4" s="1397"/>
      <c r="AO4" s="1397"/>
      <c r="AP4" s="1397"/>
      <c r="AQ4" s="1397"/>
      <c r="AR4" s="1397"/>
      <c r="AS4" s="1397"/>
      <c r="AT4" s="1397"/>
      <c r="AU4" s="1397"/>
    </row>
    <row r="5" spans="1:47" ht="14.1" customHeight="1" thickBot="1">
      <c r="A5" s="947" t="s">
        <v>156</v>
      </c>
      <c r="B5" s="948">
        <v>2007</v>
      </c>
      <c r="C5" s="948">
        <v>2008</v>
      </c>
      <c r="D5" s="948">
        <v>2009</v>
      </c>
      <c r="E5" s="948">
        <v>2010</v>
      </c>
      <c r="F5" s="948">
        <v>2011</v>
      </c>
      <c r="G5" s="948">
        <v>2012</v>
      </c>
      <c r="H5" s="948">
        <v>2013</v>
      </c>
      <c r="I5" s="948">
        <v>2014</v>
      </c>
      <c r="J5" s="948">
        <v>2015</v>
      </c>
      <c r="K5" s="948">
        <v>2016</v>
      </c>
      <c r="L5" s="948">
        <v>2017</v>
      </c>
      <c r="M5" s="948">
        <v>2018</v>
      </c>
      <c r="N5" s="1398">
        <v>2019</v>
      </c>
      <c r="O5" s="1398"/>
      <c r="P5" s="1398">
        <v>2020</v>
      </c>
      <c r="Q5" s="1398"/>
      <c r="R5" s="1398">
        <v>2021</v>
      </c>
      <c r="S5" s="1398"/>
      <c r="T5" s="1398">
        <v>2022</v>
      </c>
      <c r="U5" s="1398"/>
      <c r="V5" s="1398" t="s">
        <v>923</v>
      </c>
      <c r="W5" s="1398"/>
      <c r="X5" s="949"/>
      <c r="Y5" s="949" t="s">
        <v>156</v>
      </c>
      <c r="Z5" s="948">
        <v>2007</v>
      </c>
      <c r="AA5" s="948">
        <v>2008</v>
      </c>
      <c r="AB5" s="948">
        <v>2009</v>
      </c>
      <c r="AC5" s="948" t="s">
        <v>157</v>
      </c>
      <c r="AD5" s="948" t="s">
        <v>158</v>
      </c>
      <c r="AE5" s="948">
        <v>2012</v>
      </c>
      <c r="AF5" s="948">
        <v>2013</v>
      </c>
      <c r="AG5" s="948">
        <v>2014</v>
      </c>
      <c r="AH5" s="948">
        <v>2015</v>
      </c>
      <c r="AI5" s="948">
        <v>2016</v>
      </c>
      <c r="AJ5" s="948">
        <v>2017</v>
      </c>
      <c r="AK5" s="948">
        <v>2018</v>
      </c>
      <c r="AL5" s="1398">
        <v>2019</v>
      </c>
      <c r="AM5" s="1398"/>
      <c r="AN5" s="1398">
        <v>2020</v>
      </c>
      <c r="AO5" s="1398"/>
      <c r="AP5" s="1398">
        <v>2021</v>
      </c>
      <c r="AQ5" s="1398"/>
      <c r="AR5" s="1398">
        <v>2022</v>
      </c>
      <c r="AS5" s="1398"/>
      <c r="AT5" s="1398" t="s">
        <v>923</v>
      </c>
      <c r="AU5" s="1399"/>
    </row>
    <row r="6" spans="1:47" ht="14.1" customHeight="1">
      <c r="A6" s="340"/>
      <c r="B6" s="929"/>
      <c r="C6" s="929"/>
      <c r="D6" s="929"/>
      <c r="E6" s="929"/>
      <c r="F6" s="929"/>
      <c r="G6" s="929"/>
      <c r="H6" s="929"/>
      <c r="I6" s="929"/>
      <c r="J6" s="929"/>
      <c r="K6" s="929"/>
      <c r="L6" s="929"/>
      <c r="M6" s="929"/>
      <c r="N6" s="929" t="s">
        <v>159</v>
      </c>
      <c r="O6" s="929" t="s">
        <v>160</v>
      </c>
      <c r="P6" s="929" t="s">
        <v>159</v>
      </c>
      <c r="Q6" s="929" t="s">
        <v>160</v>
      </c>
      <c r="R6" s="929" t="s">
        <v>159</v>
      </c>
      <c r="S6" s="929" t="s">
        <v>160</v>
      </c>
      <c r="T6" s="929" t="s">
        <v>161</v>
      </c>
      <c r="U6" s="929" t="s">
        <v>162</v>
      </c>
      <c r="V6" s="929" t="s">
        <v>924</v>
      </c>
      <c r="W6" s="929" t="s">
        <v>925</v>
      </c>
      <c r="X6" s="931"/>
      <c r="Y6" s="931"/>
      <c r="Z6" s="929"/>
      <c r="AA6" s="929"/>
      <c r="AB6" s="929"/>
      <c r="AC6" s="929"/>
      <c r="AD6" s="929"/>
      <c r="AE6" s="929"/>
      <c r="AF6" s="929"/>
      <c r="AG6" s="929"/>
      <c r="AH6" s="929"/>
      <c r="AI6" s="929"/>
      <c r="AJ6" s="929"/>
      <c r="AK6" s="929"/>
      <c r="AL6" s="929" t="s">
        <v>159</v>
      </c>
      <c r="AM6" s="929" t="s">
        <v>160</v>
      </c>
      <c r="AN6" s="929" t="s">
        <v>159</v>
      </c>
      <c r="AO6" s="929" t="s">
        <v>160</v>
      </c>
      <c r="AP6" s="929" t="s">
        <v>159</v>
      </c>
      <c r="AQ6" s="929" t="s">
        <v>160</v>
      </c>
      <c r="AR6" s="929" t="s">
        <v>161</v>
      </c>
      <c r="AS6" s="929" t="s">
        <v>162</v>
      </c>
      <c r="AT6" s="929" t="s">
        <v>924</v>
      </c>
      <c r="AU6" s="930" t="s">
        <v>925</v>
      </c>
    </row>
    <row r="7" spans="1:47" ht="14.1" customHeight="1">
      <c r="A7" s="341" t="s">
        <v>149</v>
      </c>
      <c r="B7" s="932">
        <v>252155</v>
      </c>
      <c r="C7" s="932">
        <f t="shared" ref="C7:K7" si="0">SUM(C9:C35,AA7:AA34)</f>
        <v>257818</v>
      </c>
      <c r="D7" s="932">
        <f t="shared" si="0"/>
        <v>246777</v>
      </c>
      <c r="E7" s="932">
        <f t="shared" si="0"/>
        <v>254895</v>
      </c>
      <c r="F7" s="932">
        <f t="shared" si="0"/>
        <v>266243</v>
      </c>
      <c r="G7" s="932">
        <f t="shared" si="0"/>
        <v>282466</v>
      </c>
      <c r="H7" s="932">
        <f t="shared" si="0"/>
        <v>306413</v>
      </c>
      <c r="I7" s="932">
        <f t="shared" si="0"/>
        <v>307985</v>
      </c>
      <c r="J7" s="932">
        <f t="shared" si="0"/>
        <v>304651</v>
      </c>
      <c r="K7" s="932">
        <f t="shared" si="0"/>
        <v>318701</v>
      </c>
      <c r="L7" s="932">
        <f>SUM(L9:L35,AJ7:AJ35)</f>
        <v>316718</v>
      </c>
      <c r="M7" s="932">
        <f>SUM(M9:M35,AK7:AK35)</f>
        <v>310416</v>
      </c>
      <c r="N7" s="932">
        <f t="shared" ref="N7:U7" si="1">SUM(N9:N35,AL7:AL34)</f>
        <v>227703</v>
      </c>
      <c r="O7" s="932">
        <f t="shared" si="1"/>
        <v>88373</v>
      </c>
      <c r="P7" s="932">
        <f t="shared" si="1"/>
        <v>221050</v>
      </c>
      <c r="Q7" s="932">
        <f t="shared" si="1"/>
        <v>81201</v>
      </c>
      <c r="R7" s="932">
        <f t="shared" si="1"/>
        <v>223340</v>
      </c>
      <c r="S7" s="932">
        <f t="shared" si="1"/>
        <v>71938</v>
      </c>
      <c r="T7" s="932">
        <f t="shared" si="1"/>
        <v>220194</v>
      </c>
      <c r="U7" s="932">
        <f t="shared" si="1"/>
        <v>63040</v>
      </c>
      <c r="V7" s="929" t="s">
        <v>163</v>
      </c>
      <c r="W7" s="929" t="s">
        <v>163</v>
      </c>
      <c r="X7" s="933"/>
      <c r="Y7" s="933" t="s">
        <v>164</v>
      </c>
      <c r="Z7" s="934">
        <v>689</v>
      </c>
      <c r="AA7" s="342">
        <v>592</v>
      </c>
      <c r="AB7" s="342">
        <v>504</v>
      </c>
      <c r="AC7" s="343">
        <v>600</v>
      </c>
      <c r="AD7" s="343">
        <v>639</v>
      </c>
      <c r="AE7" s="343">
        <v>698</v>
      </c>
      <c r="AF7" s="343">
        <v>669</v>
      </c>
      <c r="AG7" s="343">
        <v>686</v>
      </c>
      <c r="AH7" s="935">
        <v>705</v>
      </c>
      <c r="AI7" s="343">
        <v>655</v>
      </c>
      <c r="AJ7" s="935">
        <v>701</v>
      </c>
      <c r="AK7" s="935">
        <v>755</v>
      </c>
      <c r="AL7" s="935">
        <v>570</v>
      </c>
      <c r="AM7" s="935">
        <v>187</v>
      </c>
      <c r="AN7" s="935">
        <v>447</v>
      </c>
      <c r="AO7" s="935">
        <v>175</v>
      </c>
      <c r="AP7" s="936">
        <v>468</v>
      </c>
      <c r="AQ7" s="936">
        <v>182</v>
      </c>
      <c r="AR7" s="935">
        <v>470</v>
      </c>
      <c r="AS7" s="935">
        <v>127</v>
      </c>
      <c r="AT7" s="936" t="s">
        <v>163</v>
      </c>
      <c r="AU7" s="344" t="s">
        <v>163</v>
      </c>
    </row>
    <row r="8" spans="1:47" ht="14.1" customHeight="1">
      <c r="A8" s="345"/>
      <c r="B8" s="937"/>
      <c r="C8" s="934"/>
      <c r="D8" s="936"/>
      <c r="E8" s="936"/>
      <c r="F8" s="936"/>
      <c r="G8" s="936"/>
      <c r="H8" s="936"/>
      <c r="I8" s="936"/>
      <c r="J8" s="936"/>
      <c r="K8" s="938"/>
      <c r="L8" s="938"/>
      <c r="M8" s="938"/>
      <c r="N8" s="938"/>
      <c r="O8" s="938"/>
      <c r="P8" s="938"/>
      <c r="Q8" s="938"/>
      <c r="R8" s="938"/>
      <c r="S8" s="938"/>
      <c r="T8" s="938"/>
      <c r="U8" s="938"/>
      <c r="V8" s="938"/>
      <c r="W8" s="938"/>
      <c r="X8" s="933"/>
      <c r="Y8" s="933" t="s">
        <v>165</v>
      </c>
      <c r="Z8" s="934">
        <v>1629</v>
      </c>
      <c r="AA8" s="939">
        <v>1996</v>
      </c>
      <c r="AB8" s="939">
        <v>1680</v>
      </c>
      <c r="AC8" s="935">
        <v>1785</v>
      </c>
      <c r="AD8" s="935">
        <v>1726</v>
      </c>
      <c r="AE8" s="935">
        <v>2113</v>
      </c>
      <c r="AF8" s="935">
        <v>1963</v>
      </c>
      <c r="AG8" s="935">
        <v>1868</v>
      </c>
      <c r="AH8" s="935">
        <v>1669</v>
      </c>
      <c r="AI8" s="935">
        <v>1818</v>
      </c>
      <c r="AJ8" s="935">
        <v>1699</v>
      </c>
      <c r="AK8" s="935">
        <v>1790</v>
      </c>
      <c r="AL8" s="935">
        <v>1416</v>
      </c>
      <c r="AM8" s="935">
        <v>480</v>
      </c>
      <c r="AN8" s="935">
        <v>1479</v>
      </c>
      <c r="AO8" s="935">
        <v>416</v>
      </c>
      <c r="AP8" s="935">
        <v>1599</v>
      </c>
      <c r="AQ8" s="936">
        <v>355</v>
      </c>
      <c r="AR8" s="935">
        <v>1686</v>
      </c>
      <c r="AS8" s="935">
        <v>364</v>
      </c>
      <c r="AT8" s="936" t="s">
        <v>163</v>
      </c>
      <c r="AU8" s="344" t="s">
        <v>163</v>
      </c>
    </row>
    <row r="9" spans="1:47" ht="14.1" customHeight="1">
      <c r="A9" s="346" t="s">
        <v>166</v>
      </c>
      <c r="B9" s="934">
        <v>886</v>
      </c>
      <c r="C9" s="934">
        <v>996</v>
      </c>
      <c r="D9" s="934">
        <v>912</v>
      </c>
      <c r="E9" s="935">
        <v>977</v>
      </c>
      <c r="F9" s="935">
        <v>986</v>
      </c>
      <c r="G9" s="935">
        <v>988</v>
      </c>
      <c r="H9" s="935">
        <v>1016</v>
      </c>
      <c r="I9" s="935">
        <v>1089</v>
      </c>
      <c r="J9" s="935">
        <v>1042</v>
      </c>
      <c r="K9" s="935">
        <v>1026</v>
      </c>
      <c r="L9" s="935">
        <v>1061</v>
      </c>
      <c r="M9" s="935">
        <v>1052</v>
      </c>
      <c r="N9" s="935">
        <v>863</v>
      </c>
      <c r="O9" s="935">
        <v>229</v>
      </c>
      <c r="P9" s="935">
        <v>830</v>
      </c>
      <c r="Q9" s="935">
        <v>208</v>
      </c>
      <c r="R9" s="936">
        <v>802</v>
      </c>
      <c r="S9" s="936">
        <v>218</v>
      </c>
      <c r="T9" s="935">
        <v>792</v>
      </c>
      <c r="U9" s="935">
        <v>174</v>
      </c>
      <c r="V9" s="936" t="s">
        <v>163</v>
      </c>
      <c r="W9" s="936" t="s">
        <v>163</v>
      </c>
      <c r="X9" s="933"/>
      <c r="Y9" s="933" t="s">
        <v>167</v>
      </c>
      <c r="Z9" s="934">
        <v>1450</v>
      </c>
      <c r="AA9" s="939">
        <v>1564</v>
      </c>
      <c r="AB9" s="939">
        <v>1510</v>
      </c>
      <c r="AC9" s="935">
        <v>1547</v>
      </c>
      <c r="AD9" s="935">
        <v>1690</v>
      </c>
      <c r="AE9" s="935">
        <v>1656</v>
      </c>
      <c r="AF9" s="935">
        <v>1693</v>
      </c>
      <c r="AG9" s="935">
        <v>1895</v>
      </c>
      <c r="AH9" s="935">
        <v>1843</v>
      </c>
      <c r="AI9" s="935">
        <v>1766</v>
      </c>
      <c r="AJ9" s="935">
        <v>1834</v>
      </c>
      <c r="AK9" s="935">
        <v>1795</v>
      </c>
      <c r="AL9" s="935">
        <v>1329</v>
      </c>
      <c r="AM9" s="935">
        <v>490</v>
      </c>
      <c r="AN9" s="935">
        <v>1242</v>
      </c>
      <c r="AO9" s="935">
        <v>496</v>
      </c>
      <c r="AP9" s="935">
        <v>1164</v>
      </c>
      <c r="AQ9" s="936">
        <v>409</v>
      </c>
      <c r="AR9" s="935">
        <v>1084</v>
      </c>
      <c r="AS9" s="935">
        <v>371</v>
      </c>
      <c r="AT9" s="936" t="s">
        <v>163</v>
      </c>
      <c r="AU9" s="344" t="s">
        <v>163</v>
      </c>
    </row>
    <row r="10" spans="1:47" ht="14.1" customHeight="1">
      <c r="A10" s="346" t="s">
        <v>168</v>
      </c>
      <c r="B10" s="934">
        <v>82</v>
      </c>
      <c r="C10" s="934">
        <v>88</v>
      </c>
      <c r="D10" s="934">
        <v>95</v>
      </c>
      <c r="E10" s="935">
        <v>85</v>
      </c>
      <c r="F10" s="935">
        <v>96</v>
      </c>
      <c r="G10" s="935">
        <v>88</v>
      </c>
      <c r="H10" s="935">
        <v>90</v>
      </c>
      <c r="I10" s="935">
        <v>99</v>
      </c>
      <c r="J10" s="935">
        <v>118</v>
      </c>
      <c r="K10" s="935">
        <v>115</v>
      </c>
      <c r="L10" s="935">
        <v>100</v>
      </c>
      <c r="M10" s="935">
        <v>117</v>
      </c>
      <c r="N10" s="935">
        <v>86</v>
      </c>
      <c r="O10" s="935">
        <v>24</v>
      </c>
      <c r="P10" s="935">
        <v>79</v>
      </c>
      <c r="Q10" s="935">
        <v>9</v>
      </c>
      <c r="R10" s="936">
        <v>71</v>
      </c>
      <c r="S10" s="936">
        <v>15</v>
      </c>
      <c r="T10" s="935">
        <v>88</v>
      </c>
      <c r="U10" s="935">
        <v>14</v>
      </c>
      <c r="V10" s="936" t="s">
        <v>163</v>
      </c>
      <c r="W10" s="936" t="s">
        <v>163</v>
      </c>
      <c r="X10" s="933"/>
      <c r="Y10" s="933" t="s">
        <v>169</v>
      </c>
      <c r="Z10" s="934">
        <v>8649</v>
      </c>
      <c r="AA10" s="939">
        <v>9428</v>
      </c>
      <c r="AB10" s="939">
        <v>9622</v>
      </c>
      <c r="AC10" s="935">
        <v>9861</v>
      </c>
      <c r="AD10" s="935">
        <v>9669</v>
      </c>
      <c r="AE10" s="935">
        <v>9919</v>
      </c>
      <c r="AF10" s="935">
        <v>10271</v>
      </c>
      <c r="AG10" s="935">
        <v>10206</v>
      </c>
      <c r="AH10" s="935">
        <v>9783</v>
      </c>
      <c r="AI10" s="935">
        <v>10340</v>
      </c>
      <c r="AJ10" s="935">
        <v>9983</v>
      </c>
      <c r="AK10" s="935">
        <v>9270</v>
      </c>
      <c r="AL10" s="935">
        <v>6596</v>
      </c>
      <c r="AM10" s="935">
        <v>2696</v>
      </c>
      <c r="AN10" s="935">
        <v>6372</v>
      </c>
      <c r="AO10" s="935">
        <v>2591</v>
      </c>
      <c r="AP10" s="935">
        <v>6898</v>
      </c>
      <c r="AQ10" s="935">
        <v>2290</v>
      </c>
      <c r="AR10" s="935">
        <v>6344</v>
      </c>
      <c r="AS10" s="935">
        <v>2032</v>
      </c>
      <c r="AT10" s="936" t="s">
        <v>163</v>
      </c>
      <c r="AU10" s="344" t="s">
        <v>163</v>
      </c>
    </row>
    <row r="11" spans="1:47" ht="14.1" customHeight="1">
      <c r="A11" s="346" t="s">
        <v>170</v>
      </c>
      <c r="B11" s="934">
        <v>4486</v>
      </c>
      <c r="C11" s="934">
        <v>4460</v>
      </c>
      <c r="D11" s="934">
        <v>3927</v>
      </c>
      <c r="E11" s="935">
        <v>4024</v>
      </c>
      <c r="F11" s="935">
        <v>4407</v>
      </c>
      <c r="G11" s="935">
        <v>4544</v>
      </c>
      <c r="H11" s="935">
        <v>5023</v>
      </c>
      <c r="I11" s="935">
        <v>5039</v>
      </c>
      <c r="J11" s="935">
        <v>5047</v>
      </c>
      <c r="K11" s="935">
        <v>5134</v>
      </c>
      <c r="L11" s="935">
        <v>5330</v>
      </c>
      <c r="M11" s="935">
        <v>5483</v>
      </c>
      <c r="N11" s="935">
        <v>4350</v>
      </c>
      <c r="O11" s="935">
        <v>1298</v>
      </c>
      <c r="P11" s="935">
        <v>4120</v>
      </c>
      <c r="Q11" s="935">
        <v>1346</v>
      </c>
      <c r="R11" s="935">
        <v>4123</v>
      </c>
      <c r="S11" s="935">
        <v>1192</v>
      </c>
      <c r="T11" s="935">
        <v>4124</v>
      </c>
      <c r="U11" s="935">
        <v>1052</v>
      </c>
      <c r="V11" s="936" t="s">
        <v>163</v>
      </c>
      <c r="W11" s="936" t="s">
        <v>163</v>
      </c>
      <c r="X11" s="933"/>
      <c r="Y11" s="933" t="s">
        <v>171</v>
      </c>
      <c r="Z11" s="934">
        <v>960</v>
      </c>
      <c r="AA11" s="939">
        <v>857</v>
      </c>
      <c r="AB11" s="939">
        <v>814</v>
      </c>
      <c r="AC11" s="935">
        <v>863</v>
      </c>
      <c r="AD11" s="935">
        <v>873</v>
      </c>
      <c r="AE11" s="935">
        <v>850</v>
      </c>
      <c r="AF11" s="935">
        <v>929</v>
      </c>
      <c r="AG11" s="935">
        <v>984</v>
      </c>
      <c r="AH11" s="935">
        <v>982</v>
      </c>
      <c r="AI11" s="935">
        <v>951</v>
      </c>
      <c r="AJ11" s="935">
        <v>1026</v>
      </c>
      <c r="AK11" s="935">
        <v>932</v>
      </c>
      <c r="AL11" s="935">
        <v>625</v>
      </c>
      <c r="AM11" s="935">
        <v>241</v>
      </c>
      <c r="AN11" s="935">
        <v>633</v>
      </c>
      <c r="AO11" s="935">
        <v>215</v>
      </c>
      <c r="AP11" s="936">
        <v>674</v>
      </c>
      <c r="AQ11" s="936">
        <v>188</v>
      </c>
      <c r="AR11" s="935">
        <v>740</v>
      </c>
      <c r="AS11" s="935">
        <v>177</v>
      </c>
      <c r="AT11" s="936" t="s">
        <v>163</v>
      </c>
      <c r="AU11" s="344" t="s">
        <v>163</v>
      </c>
    </row>
    <row r="12" spans="1:47" ht="14.1" customHeight="1">
      <c r="A12" s="346" t="s">
        <v>172</v>
      </c>
      <c r="B12" s="934">
        <v>406</v>
      </c>
      <c r="C12" s="934">
        <v>420</v>
      </c>
      <c r="D12" s="934">
        <v>418</v>
      </c>
      <c r="E12" s="935">
        <v>456</v>
      </c>
      <c r="F12" s="935">
        <v>417</v>
      </c>
      <c r="G12" s="935">
        <v>502</v>
      </c>
      <c r="H12" s="935">
        <v>633</v>
      </c>
      <c r="I12" s="935">
        <v>601</v>
      </c>
      <c r="J12" s="935">
        <v>596</v>
      </c>
      <c r="K12" s="935">
        <v>750</v>
      </c>
      <c r="L12" s="935">
        <v>959</v>
      </c>
      <c r="M12" s="935">
        <v>1162</v>
      </c>
      <c r="N12" s="935">
        <v>732</v>
      </c>
      <c r="O12" s="935">
        <v>227</v>
      </c>
      <c r="P12" s="935">
        <v>481</v>
      </c>
      <c r="Q12" s="935">
        <v>321</v>
      </c>
      <c r="R12" s="936">
        <v>506</v>
      </c>
      <c r="S12" s="936">
        <v>217</v>
      </c>
      <c r="T12" s="935">
        <v>460</v>
      </c>
      <c r="U12" s="935">
        <v>168</v>
      </c>
      <c r="V12" s="936" t="s">
        <v>163</v>
      </c>
      <c r="W12" s="936" t="s">
        <v>163</v>
      </c>
      <c r="X12" s="933"/>
      <c r="Y12" s="933" t="s">
        <v>173</v>
      </c>
      <c r="Z12" s="934">
        <v>15518</v>
      </c>
      <c r="AA12" s="939">
        <v>16838</v>
      </c>
      <c r="AB12" s="939">
        <v>15098</v>
      </c>
      <c r="AC12" s="935">
        <v>15279</v>
      </c>
      <c r="AD12" s="935">
        <v>15935</v>
      </c>
      <c r="AE12" s="935">
        <v>17594</v>
      </c>
      <c r="AF12" s="935">
        <v>18257</v>
      </c>
      <c r="AG12" s="935">
        <v>17564</v>
      </c>
      <c r="AH12" s="935">
        <v>17984</v>
      </c>
      <c r="AI12" s="935">
        <v>19559</v>
      </c>
      <c r="AJ12" s="935">
        <v>18602</v>
      </c>
      <c r="AK12" s="935">
        <v>18649</v>
      </c>
      <c r="AL12" s="935">
        <v>13007</v>
      </c>
      <c r="AM12" s="935">
        <v>5325</v>
      </c>
      <c r="AN12" s="935">
        <v>11778</v>
      </c>
      <c r="AO12" s="935">
        <v>4852</v>
      </c>
      <c r="AP12" s="935">
        <v>11307</v>
      </c>
      <c r="AQ12" s="935">
        <v>4084</v>
      </c>
      <c r="AR12" s="935">
        <v>11331</v>
      </c>
      <c r="AS12" s="935">
        <v>3332</v>
      </c>
      <c r="AT12" s="936" t="s">
        <v>163</v>
      </c>
      <c r="AU12" s="344" t="s">
        <v>163</v>
      </c>
    </row>
    <row r="13" spans="1:47" ht="14.1" customHeight="1">
      <c r="A13" s="346" t="s">
        <v>174</v>
      </c>
      <c r="B13" s="934">
        <v>63027</v>
      </c>
      <c r="C13" s="934">
        <v>66370</v>
      </c>
      <c r="D13" s="934">
        <v>66132</v>
      </c>
      <c r="E13" s="935">
        <v>66287</v>
      </c>
      <c r="F13" s="935">
        <v>70720</v>
      </c>
      <c r="G13" s="935">
        <v>77273</v>
      </c>
      <c r="H13" s="935">
        <v>85932</v>
      </c>
      <c r="I13" s="935">
        <v>87709</v>
      </c>
      <c r="J13" s="935">
        <v>83861</v>
      </c>
      <c r="K13" s="935">
        <v>90050</v>
      </c>
      <c r="L13" s="935">
        <v>87203</v>
      </c>
      <c r="M13" s="935">
        <v>85071</v>
      </c>
      <c r="N13" s="935">
        <v>61333</v>
      </c>
      <c r="O13" s="935">
        <v>25683</v>
      </c>
      <c r="P13" s="935">
        <v>61810</v>
      </c>
      <c r="Q13" s="935">
        <v>23398</v>
      </c>
      <c r="R13" s="935">
        <v>63688</v>
      </c>
      <c r="S13" s="935">
        <v>21108</v>
      </c>
      <c r="T13" s="935">
        <v>62588</v>
      </c>
      <c r="U13" s="935">
        <v>18598</v>
      </c>
      <c r="V13" s="936" t="s">
        <v>163</v>
      </c>
      <c r="W13" s="936" t="s">
        <v>163</v>
      </c>
      <c r="X13" s="933"/>
      <c r="Y13" s="933" t="s">
        <v>175</v>
      </c>
      <c r="Z13" s="934">
        <v>5841</v>
      </c>
      <c r="AA13" s="939">
        <v>7008</v>
      </c>
      <c r="AB13" s="939">
        <v>5803</v>
      </c>
      <c r="AC13" s="935">
        <v>6053</v>
      </c>
      <c r="AD13" s="935">
        <v>6205</v>
      </c>
      <c r="AE13" s="935">
        <v>6720</v>
      </c>
      <c r="AF13" s="935">
        <v>7494</v>
      </c>
      <c r="AG13" s="935">
        <v>7550</v>
      </c>
      <c r="AH13" s="935">
        <v>7472</v>
      </c>
      <c r="AI13" s="935">
        <v>8099</v>
      </c>
      <c r="AJ13" s="935">
        <v>7224</v>
      </c>
      <c r="AK13" s="935">
        <v>7368</v>
      </c>
      <c r="AL13" s="935">
        <v>5169</v>
      </c>
      <c r="AM13" s="935">
        <v>2315</v>
      </c>
      <c r="AN13" s="935">
        <v>4827</v>
      </c>
      <c r="AO13" s="935">
        <v>2034</v>
      </c>
      <c r="AP13" s="935">
        <v>5093</v>
      </c>
      <c r="AQ13" s="935">
        <v>1775</v>
      </c>
      <c r="AR13" s="935">
        <v>5189</v>
      </c>
      <c r="AS13" s="935">
        <v>1530</v>
      </c>
      <c r="AT13" s="936" t="s">
        <v>163</v>
      </c>
      <c r="AU13" s="344" t="s">
        <v>163</v>
      </c>
    </row>
    <row r="14" spans="1:47" ht="14.1" customHeight="1">
      <c r="A14" s="346" t="s">
        <v>176</v>
      </c>
      <c r="B14" s="934">
        <v>4918</v>
      </c>
      <c r="C14" s="934">
        <v>4898</v>
      </c>
      <c r="D14" s="934">
        <v>5019</v>
      </c>
      <c r="E14" s="935">
        <v>5244</v>
      </c>
      <c r="F14" s="935">
        <v>5554</v>
      </c>
      <c r="G14" s="935">
        <v>5677</v>
      </c>
      <c r="H14" s="935">
        <v>6472</v>
      </c>
      <c r="I14" s="935">
        <v>6280</v>
      </c>
      <c r="J14" s="935">
        <v>6266</v>
      </c>
      <c r="K14" s="935">
        <v>5840</v>
      </c>
      <c r="L14" s="935">
        <v>6079</v>
      </c>
      <c r="M14" s="935">
        <v>6138</v>
      </c>
      <c r="N14" s="935">
        <v>4690</v>
      </c>
      <c r="O14" s="935">
        <v>1618</v>
      </c>
      <c r="P14" s="935">
        <v>4806</v>
      </c>
      <c r="Q14" s="935">
        <v>1496</v>
      </c>
      <c r="R14" s="935">
        <v>4936</v>
      </c>
      <c r="S14" s="935">
        <v>1423</v>
      </c>
      <c r="T14" s="935">
        <v>4963</v>
      </c>
      <c r="U14" s="935">
        <v>1275</v>
      </c>
      <c r="V14" s="936" t="s">
        <v>163</v>
      </c>
      <c r="W14" s="936" t="s">
        <v>163</v>
      </c>
      <c r="X14" s="933"/>
      <c r="Y14" s="933" t="s">
        <v>177</v>
      </c>
      <c r="Z14" s="934">
        <v>218</v>
      </c>
      <c r="AA14" s="939">
        <v>178</v>
      </c>
      <c r="AB14" s="939">
        <v>207</v>
      </c>
      <c r="AC14" s="935">
        <v>168</v>
      </c>
      <c r="AD14" s="935">
        <v>200</v>
      </c>
      <c r="AE14" s="935">
        <v>215</v>
      </c>
      <c r="AF14" s="935">
        <v>224</v>
      </c>
      <c r="AG14" s="935">
        <v>186</v>
      </c>
      <c r="AH14" s="935">
        <v>213</v>
      </c>
      <c r="AI14" s="935">
        <v>217</v>
      </c>
      <c r="AJ14" s="935">
        <v>233</v>
      </c>
      <c r="AK14" s="935">
        <v>229</v>
      </c>
      <c r="AL14" s="935">
        <v>187</v>
      </c>
      <c r="AM14" s="935">
        <v>64</v>
      </c>
      <c r="AN14" s="935">
        <v>207</v>
      </c>
      <c r="AO14" s="935">
        <v>46</v>
      </c>
      <c r="AP14" s="936">
        <v>217</v>
      </c>
      <c r="AQ14" s="936">
        <v>37</v>
      </c>
      <c r="AR14" s="935">
        <v>250</v>
      </c>
      <c r="AS14" s="935">
        <v>42</v>
      </c>
      <c r="AT14" s="936" t="s">
        <v>163</v>
      </c>
      <c r="AU14" s="344" t="s">
        <v>163</v>
      </c>
    </row>
    <row r="15" spans="1:47" ht="14.1" customHeight="1">
      <c r="A15" s="346" t="s">
        <v>178</v>
      </c>
      <c r="B15" s="934">
        <v>4281</v>
      </c>
      <c r="C15" s="934">
        <v>4326</v>
      </c>
      <c r="D15" s="934">
        <v>4009</v>
      </c>
      <c r="E15" s="935">
        <v>4229</v>
      </c>
      <c r="F15" s="935">
        <v>4413</v>
      </c>
      <c r="G15" s="935">
        <v>4940</v>
      </c>
      <c r="H15" s="935">
        <v>4584</v>
      </c>
      <c r="I15" s="935">
        <v>4506</v>
      </c>
      <c r="J15" s="935">
        <v>5557</v>
      </c>
      <c r="K15" s="935">
        <v>5270</v>
      </c>
      <c r="L15" s="935">
        <v>5343</v>
      </c>
      <c r="M15" s="935">
        <v>5595</v>
      </c>
      <c r="N15" s="935">
        <v>3824</v>
      </c>
      <c r="O15" s="935">
        <v>1635</v>
      </c>
      <c r="P15" s="935">
        <v>3390</v>
      </c>
      <c r="Q15" s="935">
        <v>1491</v>
      </c>
      <c r="R15" s="935">
        <v>3235</v>
      </c>
      <c r="S15" s="935">
        <v>1190</v>
      </c>
      <c r="T15" s="935">
        <v>2901</v>
      </c>
      <c r="U15" s="935">
        <v>982</v>
      </c>
      <c r="V15" s="936" t="s">
        <v>163</v>
      </c>
      <c r="W15" s="936" t="s">
        <v>163</v>
      </c>
      <c r="X15" s="933"/>
      <c r="Y15" s="933" t="s">
        <v>179</v>
      </c>
      <c r="Z15" s="934">
        <v>8104</v>
      </c>
      <c r="AA15" s="939">
        <v>7791</v>
      </c>
      <c r="AB15" s="939">
        <v>7528</v>
      </c>
      <c r="AC15" s="935">
        <v>8139</v>
      </c>
      <c r="AD15" s="935">
        <v>8086</v>
      </c>
      <c r="AE15" s="935">
        <v>7934</v>
      </c>
      <c r="AF15" s="935">
        <v>8611</v>
      </c>
      <c r="AG15" s="935">
        <v>8394</v>
      </c>
      <c r="AH15" s="935">
        <v>8696</v>
      </c>
      <c r="AI15" s="935">
        <v>9182</v>
      </c>
      <c r="AJ15" s="935">
        <v>9638</v>
      </c>
      <c r="AK15" s="935">
        <v>9237</v>
      </c>
      <c r="AL15" s="935">
        <v>6458</v>
      </c>
      <c r="AM15" s="935">
        <v>2734</v>
      </c>
      <c r="AN15" s="935">
        <v>5924</v>
      </c>
      <c r="AO15" s="935">
        <v>2780</v>
      </c>
      <c r="AP15" s="935">
        <v>5992</v>
      </c>
      <c r="AQ15" s="935">
        <v>2552</v>
      </c>
      <c r="AR15" s="935">
        <v>5596</v>
      </c>
      <c r="AS15" s="935">
        <v>2049</v>
      </c>
      <c r="AT15" s="936" t="s">
        <v>163</v>
      </c>
      <c r="AU15" s="344" t="s">
        <v>163</v>
      </c>
    </row>
    <row r="16" spans="1:47" ht="14.1" customHeight="1">
      <c r="A16" s="346" t="s">
        <v>180</v>
      </c>
      <c r="B16" s="934">
        <v>954</v>
      </c>
      <c r="C16" s="934">
        <v>922</v>
      </c>
      <c r="D16" s="934">
        <v>904</v>
      </c>
      <c r="E16" s="935">
        <v>993</v>
      </c>
      <c r="F16" s="935">
        <v>1006</v>
      </c>
      <c r="G16" s="935">
        <v>947</v>
      </c>
      <c r="H16" s="935">
        <v>930</v>
      </c>
      <c r="I16" s="935">
        <v>833</v>
      </c>
      <c r="J16" s="935">
        <v>727</v>
      </c>
      <c r="K16" s="935">
        <v>836</v>
      </c>
      <c r="L16" s="935">
        <v>686</v>
      </c>
      <c r="M16" s="935">
        <v>622</v>
      </c>
      <c r="N16" s="935">
        <v>464</v>
      </c>
      <c r="O16" s="935">
        <v>155</v>
      </c>
      <c r="P16" s="935">
        <v>429</v>
      </c>
      <c r="Q16" s="935">
        <v>162</v>
      </c>
      <c r="R16" s="936">
        <v>535</v>
      </c>
      <c r="S16" s="936">
        <v>148</v>
      </c>
      <c r="T16" s="935">
        <v>592</v>
      </c>
      <c r="U16" s="935">
        <v>143</v>
      </c>
      <c r="V16" s="936" t="s">
        <v>163</v>
      </c>
      <c r="W16" s="936" t="s">
        <v>163</v>
      </c>
      <c r="X16" s="933"/>
      <c r="Y16" s="933" t="s">
        <v>181</v>
      </c>
      <c r="Z16" s="935">
        <v>1129</v>
      </c>
      <c r="AA16" s="939">
        <v>1048</v>
      </c>
      <c r="AB16" s="939">
        <v>1052</v>
      </c>
      <c r="AC16" s="935">
        <v>1138</v>
      </c>
      <c r="AD16" s="935">
        <v>1107</v>
      </c>
      <c r="AE16" s="935">
        <v>1090</v>
      </c>
      <c r="AF16" s="935">
        <v>1204</v>
      </c>
      <c r="AG16" s="935">
        <v>1173</v>
      </c>
      <c r="AH16" s="935">
        <v>1210</v>
      </c>
      <c r="AI16" s="935">
        <v>1121</v>
      </c>
      <c r="AJ16" s="935">
        <v>1178</v>
      </c>
      <c r="AK16" s="935">
        <v>1197</v>
      </c>
      <c r="AL16" s="935">
        <v>1015</v>
      </c>
      <c r="AM16" s="935">
        <v>285</v>
      </c>
      <c r="AN16" s="935">
        <v>873</v>
      </c>
      <c r="AO16" s="935">
        <v>250</v>
      </c>
      <c r="AP16" s="936">
        <v>812</v>
      </c>
      <c r="AQ16" s="936">
        <v>228</v>
      </c>
      <c r="AR16" s="935">
        <v>772</v>
      </c>
      <c r="AS16" s="935">
        <v>205</v>
      </c>
      <c r="AT16" s="936" t="s">
        <v>163</v>
      </c>
      <c r="AU16" s="344" t="s">
        <v>163</v>
      </c>
    </row>
    <row r="17" spans="1:47" ht="14.1" customHeight="1">
      <c r="A17" s="346" t="s">
        <v>182</v>
      </c>
      <c r="B17" s="934">
        <v>250</v>
      </c>
      <c r="C17" s="934">
        <v>262</v>
      </c>
      <c r="D17" s="934">
        <v>261</v>
      </c>
      <c r="E17" s="935">
        <v>261</v>
      </c>
      <c r="F17" s="935">
        <v>322</v>
      </c>
      <c r="G17" s="935">
        <v>344</v>
      </c>
      <c r="H17" s="935">
        <v>469</v>
      </c>
      <c r="I17" s="935">
        <v>465</v>
      </c>
      <c r="J17" s="935">
        <v>459</v>
      </c>
      <c r="K17" s="935">
        <v>482</v>
      </c>
      <c r="L17" s="935">
        <v>482</v>
      </c>
      <c r="M17" s="935">
        <v>582</v>
      </c>
      <c r="N17" s="935">
        <v>457</v>
      </c>
      <c r="O17" s="935">
        <v>164</v>
      </c>
      <c r="P17" s="935">
        <v>483</v>
      </c>
      <c r="Q17" s="935">
        <v>168</v>
      </c>
      <c r="R17" s="936">
        <v>480</v>
      </c>
      <c r="S17" s="936">
        <v>155</v>
      </c>
      <c r="T17" s="935">
        <v>495</v>
      </c>
      <c r="U17" s="935">
        <v>167</v>
      </c>
      <c r="V17" s="936" t="s">
        <v>163</v>
      </c>
      <c r="W17" s="936" t="s">
        <v>163</v>
      </c>
      <c r="X17" s="933"/>
      <c r="Y17" s="933" t="s">
        <v>183</v>
      </c>
      <c r="Z17" s="935">
        <v>4841</v>
      </c>
      <c r="AA17" s="939">
        <v>4487</v>
      </c>
      <c r="AB17" s="939">
        <v>3911</v>
      </c>
      <c r="AC17" s="935">
        <v>4203</v>
      </c>
      <c r="AD17" s="935">
        <v>4473</v>
      </c>
      <c r="AE17" s="935">
        <v>4686</v>
      </c>
      <c r="AF17" s="935">
        <v>5721</v>
      </c>
      <c r="AG17" s="935">
        <v>4907</v>
      </c>
      <c r="AH17" s="935">
        <v>5692</v>
      </c>
      <c r="AI17" s="935">
        <v>6453</v>
      </c>
      <c r="AJ17" s="935">
        <v>6395</v>
      </c>
      <c r="AK17" s="935">
        <v>6486</v>
      </c>
      <c r="AL17" s="935">
        <v>5013</v>
      </c>
      <c r="AM17" s="935">
        <v>1360</v>
      </c>
      <c r="AN17" s="935">
        <v>4543</v>
      </c>
      <c r="AO17" s="935">
        <v>1326</v>
      </c>
      <c r="AP17" s="935">
        <v>4870</v>
      </c>
      <c r="AQ17" s="935">
        <v>1160</v>
      </c>
      <c r="AR17" s="935">
        <v>4952</v>
      </c>
      <c r="AS17" s="935">
        <v>1102</v>
      </c>
      <c r="AT17" s="936" t="s">
        <v>163</v>
      </c>
      <c r="AU17" s="344" t="s">
        <v>163</v>
      </c>
    </row>
    <row r="18" spans="1:47" ht="14.1" customHeight="1">
      <c r="A18" s="346" t="s">
        <v>184</v>
      </c>
      <c r="B18" s="934">
        <v>8184</v>
      </c>
      <c r="C18" s="934">
        <v>8480</v>
      </c>
      <c r="D18" s="934">
        <v>7839</v>
      </c>
      <c r="E18" s="935">
        <v>8624</v>
      </c>
      <c r="F18" s="935">
        <v>8580</v>
      </c>
      <c r="G18" s="935">
        <v>9476</v>
      </c>
      <c r="H18" s="935">
        <v>9972</v>
      </c>
      <c r="I18" s="935">
        <v>10422</v>
      </c>
      <c r="J18" s="935">
        <v>9962</v>
      </c>
      <c r="K18" s="935">
        <v>9618</v>
      </c>
      <c r="L18" s="935">
        <v>9834</v>
      </c>
      <c r="M18" s="935">
        <v>9756</v>
      </c>
      <c r="N18" s="935">
        <v>7575</v>
      </c>
      <c r="O18" s="935">
        <v>2246</v>
      </c>
      <c r="P18" s="935">
        <v>7953</v>
      </c>
      <c r="Q18" s="935">
        <v>2123</v>
      </c>
      <c r="R18" s="935">
        <v>8089</v>
      </c>
      <c r="S18" s="935">
        <v>1979</v>
      </c>
      <c r="T18" s="935">
        <v>7891</v>
      </c>
      <c r="U18" s="935">
        <v>1835</v>
      </c>
      <c r="V18" s="936" t="s">
        <v>163</v>
      </c>
      <c r="W18" s="936" t="s">
        <v>163</v>
      </c>
      <c r="X18" s="933"/>
      <c r="Y18" s="933" t="s">
        <v>185</v>
      </c>
      <c r="Z18" s="935">
        <v>7811</v>
      </c>
      <c r="AA18" s="939">
        <v>7951</v>
      </c>
      <c r="AB18" s="939">
        <v>7568</v>
      </c>
      <c r="AC18" s="935">
        <v>8068</v>
      </c>
      <c r="AD18" s="935">
        <v>8085</v>
      </c>
      <c r="AE18" s="935">
        <v>8297</v>
      </c>
      <c r="AF18" s="935">
        <v>8729</v>
      </c>
      <c r="AG18" s="935">
        <v>8883</v>
      </c>
      <c r="AH18" s="935">
        <v>8732</v>
      </c>
      <c r="AI18" s="935">
        <v>8633</v>
      </c>
      <c r="AJ18" s="935">
        <v>8934</v>
      </c>
      <c r="AK18" s="935">
        <v>8693</v>
      </c>
      <c r="AL18" s="935">
        <v>6189</v>
      </c>
      <c r="AM18" s="935">
        <v>2496</v>
      </c>
      <c r="AN18" s="935">
        <v>6393</v>
      </c>
      <c r="AO18" s="935">
        <v>2482</v>
      </c>
      <c r="AP18" s="935">
        <v>6338</v>
      </c>
      <c r="AQ18" s="935">
        <v>2198</v>
      </c>
      <c r="AR18" s="935">
        <v>6117</v>
      </c>
      <c r="AS18" s="935">
        <v>1958</v>
      </c>
      <c r="AT18" s="936" t="s">
        <v>163</v>
      </c>
      <c r="AU18" s="344" t="s">
        <v>163</v>
      </c>
    </row>
    <row r="19" spans="1:47" ht="14.1" customHeight="1">
      <c r="A19" s="346" t="s">
        <v>186</v>
      </c>
      <c r="B19" s="934">
        <v>4818</v>
      </c>
      <c r="C19" s="934">
        <v>4946</v>
      </c>
      <c r="D19" s="934">
        <v>5051</v>
      </c>
      <c r="E19" s="935">
        <v>5214</v>
      </c>
      <c r="F19" s="935">
        <v>5307</v>
      </c>
      <c r="G19" s="935">
        <v>5390</v>
      </c>
      <c r="H19" s="935">
        <v>6097</v>
      </c>
      <c r="I19" s="935">
        <v>6066</v>
      </c>
      <c r="J19" s="935">
        <v>5870</v>
      </c>
      <c r="K19" s="935">
        <v>5879</v>
      </c>
      <c r="L19" s="935">
        <v>6066</v>
      </c>
      <c r="M19" s="935">
        <v>5725</v>
      </c>
      <c r="N19" s="935">
        <v>4090</v>
      </c>
      <c r="O19" s="935">
        <v>1716</v>
      </c>
      <c r="P19" s="935">
        <v>4014</v>
      </c>
      <c r="Q19" s="935">
        <v>1533</v>
      </c>
      <c r="R19" s="935">
        <v>3953</v>
      </c>
      <c r="S19" s="935">
        <v>1345</v>
      </c>
      <c r="T19" s="935">
        <v>4080</v>
      </c>
      <c r="U19" s="935">
        <v>1106</v>
      </c>
      <c r="V19" s="936" t="s">
        <v>163</v>
      </c>
      <c r="W19" s="936" t="s">
        <v>163</v>
      </c>
      <c r="X19" s="933"/>
      <c r="Y19" s="933" t="s">
        <v>187</v>
      </c>
      <c r="Z19" s="935">
        <v>716</v>
      </c>
      <c r="AA19" s="939">
        <v>740</v>
      </c>
      <c r="AB19" s="939">
        <v>666</v>
      </c>
      <c r="AC19" s="935">
        <v>739</v>
      </c>
      <c r="AD19" s="935">
        <v>753</v>
      </c>
      <c r="AE19" s="935">
        <v>834</v>
      </c>
      <c r="AF19" s="935">
        <v>855</v>
      </c>
      <c r="AG19" s="935">
        <v>770</v>
      </c>
      <c r="AH19" s="935">
        <v>834</v>
      </c>
      <c r="AI19" s="935">
        <v>686</v>
      </c>
      <c r="AJ19" s="935">
        <v>846</v>
      </c>
      <c r="AK19" s="935">
        <v>758</v>
      </c>
      <c r="AL19" s="935">
        <v>581</v>
      </c>
      <c r="AM19" s="935">
        <v>208</v>
      </c>
      <c r="AN19" s="935">
        <v>610</v>
      </c>
      <c r="AO19" s="935">
        <v>216</v>
      </c>
      <c r="AP19" s="936">
        <v>525</v>
      </c>
      <c r="AQ19" s="936">
        <v>179</v>
      </c>
      <c r="AR19" s="935">
        <v>670</v>
      </c>
      <c r="AS19" s="935">
        <v>148</v>
      </c>
      <c r="AT19" s="936" t="s">
        <v>163</v>
      </c>
      <c r="AU19" s="344" t="s">
        <v>163</v>
      </c>
    </row>
    <row r="20" spans="1:47" ht="14.1" customHeight="1">
      <c r="A20" s="346" t="s">
        <v>188</v>
      </c>
      <c r="B20" s="934">
        <v>294</v>
      </c>
      <c r="C20" s="934">
        <v>300</v>
      </c>
      <c r="D20" s="934">
        <v>293</v>
      </c>
      <c r="E20" s="935">
        <v>267</v>
      </c>
      <c r="F20" s="935">
        <v>295</v>
      </c>
      <c r="G20" s="935">
        <v>330</v>
      </c>
      <c r="H20" s="935">
        <v>294</v>
      </c>
      <c r="I20" s="935">
        <v>344</v>
      </c>
      <c r="J20" s="935">
        <v>328</v>
      </c>
      <c r="K20" s="935">
        <v>265</v>
      </c>
      <c r="L20" s="935">
        <v>312</v>
      </c>
      <c r="M20" s="935">
        <v>262</v>
      </c>
      <c r="N20" s="935">
        <v>219</v>
      </c>
      <c r="O20" s="935">
        <v>68</v>
      </c>
      <c r="P20" s="935">
        <v>236</v>
      </c>
      <c r="Q20" s="935">
        <v>71</v>
      </c>
      <c r="R20" s="936">
        <v>271</v>
      </c>
      <c r="S20" s="936">
        <v>59</v>
      </c>
      <c r="T20" s="935">
        <v>286</v>
      </c>
      <c r="U20" s="935">
        <v>46</v>
      </c>
      <c r="V20" s="936" t="s">
        <v>163</v>
      </c>
      <c r="W20" s="936" t="s">
        <v>163</v>
      </c>
      <c r="X20" s="933"/>
      <c r="Y20" s="933" t="s">
        <v>189</v>
      </c>
      <c r="Z20" s="934">
        <v>1506</v>
      </c>
      <c r="AA20" s="939">
        <v>1585</v>
      </c>
      <c r="AB20" s="939">
        <v>1596</v>
      </c>
      <c r="AC20" s="935">
        <v>1669</v>
      </c>
      <c r="AD20" s="935">
        <v>1935</v>
      </c>
      <c r="AE20" s="935">
        <v>2011</v>
      </c>
      <c r="AF20" s="935">
        <v>2043</v>
      </c>
      <c r="AG20" s="935">
        <v>2004</v>
      </c>
      <c r="AH20" s="935">
        <v>2026</v>
      </c>
      <c r="AI20" s="935">
        <v>2098</v>
      </c>
      <c r="AJ20" s="935">
        <v>2328</v>
      </c>
      <c r="AK20" s="935">
        <v>2010</v>
      </c>
      <c r="AL20" s="935">
        <v>1566</v>
      </c>
      <c r="AM20" s="935">
        <v>502</v>
      </c>
      <c r="AN20" s="935">
        <v>1501</v>
      </c>
      <c r="AO20" s="935">
        <v>579</v>
      </c>
      <c r="AP20" s="935">
        <v>1441</v>
      </c>
      <c r="AQ20" s="936">
        <v>396</v>
      </c>
      <c r="AR20" s="935">
        <v>1547</v>
      </c>
      <c r="AS20" s="935">
        <v>344</v>
      </c>
      <c r="AT20" s="936" t="s">
        <v>163</v>
      </c>
      <c r="AU20" s="344" t="s">
        <v>163</v>
      </c>
    </row>
    <row r="21" spans="1:47" ht="12.75" customHeight="1">
      <c r="A21" s="346" t="s">
        <v>190</v>
      </c>
      <c r="B21" s="934">
        <v>2495</v>
      </c>
      <c r="C21" s="934">
        <v>1905</v>
      </c>
      <c r="D21" s="934">
        <v>1544</v>
      </c>
      <c r="E21" s="935">
        <v>1635</v>
      </c>
      <c r="F21" s="935">
        <v>1664</v>
      </c>
      <c r="G21" s="935">
        <v>1566</v>
      </c>
      <c r="H21" s="935">
        <v>1412</v>
      </c>
      <c r="I21" s="935">
        <v>1497</v>
      </c>
      <c r="J21" s="935">
        <v>1337</v>
      </c>
      <c r="K21" s="935">
        <v>1217</v>
      </c>
      <c r="L21" s="935">
        <v>1432</v>
      </c>
      <c r="M21" s="935">
        <v>1588</v>
      </c>
      <c r="N21" s="935">
        <v>1625</v>
      </c>
      <c r="O21" s="935">
        <v>333</v>
      </c>
      <c r="P21" s="935">
        <v>1568</v>
      </c>
      <c r="Q21" s="935">
        <v>404</v>
      </c>
      <c r="R21" s="935">
        <v>1733</v>
      </c>
      <c r="S21" s="936">
        <v>431</v>
      </c>
      <c r="T21" s="935">
        <v>1876</v>
      </c>
      <c r="U21" s="935">
        <v>396</v>
      </c>
      <c r="V21" s="936" t="s">
        <v>163</v>
      </c>
      <c r="W21" s="936" t="s">
        <v>163</v>
      </c>
      <c r="X21" s="933"/>
      <c r="Y21" s="933" t="s">
        <v>191</v>
      </c>
      <c r="Z21" s="934">
        <v>198</v>
      </c>
      <c r="AA21" s="939">
        <v>193</v>
      </c>
      <c r="AB21" s="939">
        <v>220</v>
      </c>
      <c r="AC21" s="935">
        <v>224</v>
      </c>
      <c r="AD21" s="935">
        <v>254</v>
      </c>
      <c r="AE21" s="935">
        <v>250</v>
      </c>
      <c r="AF21" s="935">
        <v>275</v>
      </c>
      <c r="AG21" s="935">
        <v>304</v>
      </c>
      <c r="AH21" s="935">
        <v>293</v>
      </c>
      <c r="AI21" s="935">
        <v>313</v>
      </c>
      <c r="AJ21" s="935">
        <v>303</v>
      </c>
      <c r="AK21" s="935">
        <v>316</v>
      </c>
      <c r="AL21" s="935">
        <v>221</v>
      </c>
      <c r="AM21" s="935">
        <v>82</v>
      </c>
      <c r="AN21" s="935">
        <v>184</v>
      </c>
      <c r="AO21" s="935">
        <v>68</v>
      </c>
      <c r="AP21" s="936">
        <v>263</v>
      </c>
      <c r="AQ21" s="936">
        <v>66</v>
      </c>
      <c r="AR21" s="935">
        <v>194</v>
      </c>
      <c r="AS21" s="935">
        <v>42</v>
      </c>
      <c r="AT21" s="936" t="s">
        <v>163</v>
      </c>
      <c r="AU21" s="344" t="s">
        <v>163</v>
      </c>
    </row>
    <row r="22" spans="1:47" ht="14.1" customHeight="1">
      <c r="A22" s="346" t="s">
        <v>192</v>
      </c>
      <c r="B22" s="934">
        <v>9323</v>
      </c>
      <c r="C22" s="934">
        <v>9340</v>
      </c>
      <c r="D22" s="934">
        <v>8985</v>
      </c>
      <c r="E22" s="935">
        <v>9278</v>
      </c>
      <c r="F22" s="935">
        <v>9770</v>
      </c>
      <c r="G22" s="935">
        <v>10450</v>
      </c>
      <c r="H22" s="935">
        <v>11155</v>
      </c>
      <c r="I22" s="935">
        <v>11540</v>
      </c>
      <c r="J22" s="935">
        <v>11218</v>
      </c>
      <c r="K22" s="935">
        <v>12136</v>
      </c>
      <c r="L22" s="935">
        <v>10748</v>
      </c>
      <c r="M22" s="935">
        <v>10244</v>
      </c>
      <c r="N22" s="935">
        <v>7599</v>
      </c>
      <c r="O22" s="935">
        <v>2901</v>
      </c>
      <c r="P22" s="935">
        <v>7346</v>
      </c>
      <c r="Q22" s="935">
        <v>2779</v>
      </c>
      <c r="R22" s="935">
        <v>7024</v>
      </c>
      <c r="S22" s="935">
        <v>2366</v>
      </c>
      <c r="T22" s="935">
        <v>6897</v>
      </c>
      <c r="U22" s="935">
        <v>2025</v>
      </c>
      <c r="V22" s="936" t="s">
        <v>163</v>
      </c>
      <c r="W22" s="936" t="s">
        <v>163</v>
      </c>
      <c r="X22" s="933"/>
      <c r="Y22" s="933" t="s">
        <v>193</v>
      </c>
      <c r="Z22" s="934">
        <v>2320</v>
      </c>
      <c r="AA22" s="939">
        <v>2010</v>
      </c>
      <c r="AB22" s="939">
        <v>2034</v>
      </c>
      <c r="AC22" s="935">
        <v>2287</v>
      </c>
      <c r="AD22" s="935">
        <v>2275</v>
      </c>
      <c r="AE22" s="935">
        <v>2194</v>
      </c>
      <c r="AF22" s="935">
        <v>2396</v>
      </c>
      <c r="AG22" s="935">
        <v>2396</v>
      </c>
      <c r="AH22" s="935">
        <v>2291</v>
      </c>
      <c r="AI22" s="935">
        <v>2433</v>
      </c>
      <c r="AJ22" s="935">
        <v>2459</v>
      </c>
      <c r="AK22" s="935">
        <v>2418</v>
      </c>
      <c r="AL22" s="935">
        <v>2135</v>
      </c>
      <c r="AM22" s="935">
        <v>623</v>
      </c>
      <c r="AN22" s="935">
        <v>1943</v>
      </c>
      <c r="AO22" s="935">
        <v>607</v>
      </c>
      <c r="AP22" s="935">
        <v>2055</v>
      </c>
      <c r="AQ22" s="936">
        <v>610</v>
      </c>
      <c r="AR22" s="935">
        <v>1990</v>
      </c>
      <c r="AS22" s="935">
        <v>518</v>
      </c>
      <c r="AT22" s="936" t="s">
        <v>163</v>
      </c>
      <c r="AU22" s="344" t="s">
        <v>163</v>
      </c>
    </row>
    <row r="23" spans="1:47" ht="14.1" customHeight="1">
      <c r="A23" s="346" t="s">
        <v>194</v>
      </c>
      <c r="B23" s="934">
        <v>3178</v>
      </c>
      <c r="C23" s="934">
        <v>3345</v>
      </c>
      <c r="D23" s="934">
        <v>3181</v>
      </c>
      <c r="E23" s="935">
        <v>3515</v>
      </c>
      <c r="F23" s="935">
        <v>3726</v>
      </c>
      <c r="G23" s="935">
        <v>3861</v>
      </c>
      <c r="H23" s="935">
        <v>4275</v>
      </c>
      <c r="I23" s="935">
        <v>4373</v>
      </c>
      <c r="J23" s="935">
        <v>4230</v>
      </c>
      <c r="K23" s="935">
        <v>4158</v>
      </c>
      <c r="L23" s="935">
        <v>4262</v>
      </c>
      <c r="M23" s="935">
        <v>4252</v>
      </c>
      <c r="N23" s="935">
        <v>3026</v>
      </c>
      <c r="O23" s="935">
        <v>1014</v>
      </c>
      <c r="P23" s="935">
        <v>3098</v>
      </c>
      <c r="Q23" s="935">
        <v>882</v>
      </c>
      <c r="R23" s="935">
        <v>2851</v>
      </c>
      <c r="S23" s="936">
        <v>719</v>
      </c>
      <c r="T23" s="935">
        <v>2869</v>
      </c>
      <c r="U23" s="935">
        <v>657</v>
      </c>
      <c r="V23" s="936" t="s">
        <v>163</v>
      </c>
      <c r="W23" s="936" t="s">
        <v>163</v>
      </c>
      <c r="X23" s="933"/>
      <c r="Y23" s="933" t="s">
        <v>195</v>
      </c>
      <c r="Z23" s="934">
        <v>15886</v>
      </c>
      <c r="AA23" s="939">
        <v>17339</v>
      </c>
      <c r="AB23" s="939">
        <v>15667</v>
      </c>
      <c r="AC23" s="935">
        <v>16568</v>
      </c>
      <c r="AD23" s="935">
        <v>17310</v>
      </c>
      <c r="AE23" s="935">
        <v>18732</v>
      </c>
      <c r="AF23" s="935">
        <v>20236</v>
      </c>
      <c r="AG23" s="935">
        <v>20088</v>
      </c>
      <c r="AH23" s="935">
        <v>20198</v>
      </c>
      <c r="AI23" s="935">
        <v>21671</v>
      </c>
      <c r="AJ23" s="935">
        <v>21844</v>
      </c>
      <c r="AK23" s="935">
        <v>21825</v>
      </c>
      <c r="AL23" s="935">
        <v>16265</v>
      </c>
      <c r="AM23" s="935">
        <v>6669</v>
      </c>
      <c r="AN23" s="935">
        <v>15818</v>
      </c>
      <c r="AO23" s="935">
        <v>5818</v>
      </c>
      <c r="AP23" s="935">
        <v>16249</v>
      </c>
      <c r="AQ23" s="935">
        <v>5170</v>
      </c>
      <c r="AR23" s="935">
        <v>15751</v>
      </c>
      <c r="AS23" s="935">
        <v>4595</v>
      </c>
      <c r="AT23" s="936" t="s">
        <v>163</v>
      </c>
      <c r="AU23" s="344" t="s">
        <v>163</v>
      </c>
    </row>
    <row r="24" spans="1:47" ht="14.1" customHeight="1">
      <c r="A24" s="346" t="s">
        <v>196</v>
      </c>
      <c r="B24" s="934">
        <v>1490</v>
      </c>
      <c r="C24" s="934">
        <v>1641</v>
      </c>
      <c r="D24" s="934">
        <v>1481</v>
      </c>
      <c r="E24" s="935">
        <v>1581</v>
      </c>
      <c r="F24" s="935">
        <v>1585</v>
      </c>
      <c r="G24" s="935">
        <v>1577</v>
      </c>
      <c r="H24" s="935">
        <v>1749</v>
      </c>
      <c r="I24" s="935">
        <v>1771</v>
      </c>
      <c r="J24" s="935">
        <v>1870</v>
      </c>
      <c r="K24" s="935">
        <v>1722</v>
      </c>
      <c r="L24" s="935">
        <v>1923</v>
      </c>
      <c r="M24" s="935">
        <v>2033</v>
      </c>
      <c r="N24" s="935">
        <v>1591</v>
      </c>
      <c r="O24" s="935">
        <v>453</v>
      </c>
      <c r="P24" s="935">
        <v>1509</v>
      </c>
      <c r="Q24" s="935">
        <v>462</v>
      </c>
      <c r="R24" s="935">
        <v>1645</v>
      </c>
      <c r="S24" s="936">
        <v>406</v>
      </c>
      <c r="T24" s="935">
        <v>1448</v>
      </c>
      <c r="U24" s="935">
        <v>352</v>
      </c>
      <c r="V24" s="936" t="s">
        <v>163</v>
      </c>
      <c r="W24" s="936" t="s">
        <v>163</v>
      </c>
      <c r="X24" s="940"/>
      <c r="Y24" s="933" t="s">
        <v>197</v>
      </c>
      <c r="Z24" s="934">
        <v>2391</v>
      </c>
      <c r="AA24" s="939">
        <v>2516</v>
      </c>
      <c r="AB24" s="939">
        <v>2594</v>
      </c>
      <c r="AC24" s="935">
        <v>2782</v>
      </c>
      <c r="AD24" s="935">
        <v>2907</v>
      </c>
      <c r="AE24" s="935">
        <v>2992</v>
      </c>
      <c r="AF24" s="935">
        <v>3201</v>
      </c>
      <c r="AG24" s="935">
        <v>3409</v>
      </c>
      <c r="AH24" s="935">
        <v>3333</v>
      </c>
      <c r="AI24" s="935">
        <v>3379</v>
      </c>
      <c r="AJ24" s="935">
        <v>3822</v>
      </c>
      <c r="AK24" s="935">
        <v>3477</v>
      </c>
      <c r="AL24" s="935">
        <v>2595</v>
      </c>
      <c r="AM24" s="935">
        <v>982</v>
      </c>
      <c r="AN24" s="935">
        <v>2664</v>
      </c>
      <c r="AO24" s="935">
        <v>874</v>
      </c>
      <c r="AP24" s="935">
        <v>2563</v>
      </c>
      <c r="AQ24" s="936">
        <v>816</v>
      </c>
      <c r="AR24" s="935">
        <v>2572</v>
      </c>
      <c r="AS24" s="935">
        <v>714</v>
      </c>
      <c r="AT24" s="936" t="s">
        <v>163</v>
      </c>
      <c r="AU24" s="344" t="s">
        <v>163</v>
      </c>
    </row>
    <row r="25" spans="1:47" ht="14.1" customHeight="1">
      <c r="A25" s="346" t="s">
        <v>198</v>
      </c>
      <c r="B25" s="934">
        <v>1475</v>
      </c>
      <c r="C25" s="934">
        <v>1587</v>
      </c>
      <c r="D25" s="934">
        <v>1671</v>
      </c>
      <c r="E25" s="935">
        <v>1678</v>
      </c>
      <c r="F25" s="935">
        <v>1688</v>
      </c>
      <c r="G25" s="935">
        <v>1833</v>
      </c>
      <c r="H25" s="935">
        <v>1861</v>
      </c>
      <c r="I25" s="935">
        <v>1802</v>
      </c>
      <c r="J25" s="935">
        <v>1577</v>
      </c>
      <c r="K25" s="935">
        <v>1554</v>
      </c>
      <c r="L25" s="935">
        <v>1575</v>
      </c>
      <c r="M25" s="935">
        <v>1428</v>
      </c>
      <c r="N25" s="935">
        <v>1130</v>
      </c>
      <c r="O25" s="935">
        <v>382</v>
      </c>
      <c r="P25" s="935">
        <v>1161</v>
      </c>
      <c r="Q25" s="935">
        <v>357</v>
      </c>
      <c r="R25" s="935">
        <v>1060</v>
      </c>
      <c r="S25" s="936">
        <v>310</v>
      </c>
      <c r="T25" s="935">
        <v>1002</v>
      </c>
      <c r="U25" s="935">
        <v>275</v>
      </c>
      <c r="V25" s="936" t="s">
        <v>163</v>
      </c>
      <c r="W25" s="936" t="s">
        <v>163</v>
      </c>
      <c r="X25" s="933"/>
      <c r="Y25" s="933" t="s">
        <v>199</v>
      </c>
      <c r="Z25" s="934">
        <v>1001</v>
      </c>
      <c r="AA25" s="939">
        <v>1309</v>
      </c>
      <c r="AB25" s="939">
        <v>616</v>
      </c>
      <c r="AC25" s="935">
        <v>679</v>
      </c>
      <c r="AD25" s="935">
        <v>804</v>
      </c>
      <c r="AE25" s="935">
        <v>791</v>
      </c>
      <c r="AF25" s="935">
        <v>810</v>
      </c>
      <c r="AG25" s="935">
        <v>683</v>
      </c>
      <c r="AH25" s="935">
        <v>645</v>
      </c>
      <c r="AI25" s="935">
        <v>678</v>
      </c>
      <c r="AJ25" s="935">
        <v>596</v>
      </c>
      <c r="AK25" s="935">
        <v>574</v>
      </c>
      <c r="AL25" s="935">
        <v>399</v>
      </c>
      <c r="AM25" s="935">
        <v>130</v>
      </c>
      <c r="AN25" s="935">
        <v>314</v>
      </c>
      <c r="AO25" s="935">
        <v>111</v>
      </c>
      <c r="AP25" s="936">
        <v>402</v>
      </c>
      <c r="AQ25" s="936">
        <v>95</v>
      </c>
      <c r="AR25" s="935">
        <v>641</v>
      </c>
      <c r="AS25" s="935">
        <v>158</v>
      </c>
      <c r="AT25" s="936" t="s">
        <v>163</v>
      </c>
      <c r="AU25" s="344" t="s">
        <v>163</v>
      </c>
    </row>
    <row r="26" spans="1:47" ht="12.75" customHeight="1">
      <c r="A26" s="346" t="s">
        <v>200</v>
      </c>
      <c r="B26" s="935">
        <v>1129</v>
      </c>
      <c r="C26" s="934">
        <v>1215</v>
      </c>
      <c r="D26" s="934">
        <v>1132</v>
      </c>
      <c r="E26" s="935">
        <v>1124</v>
      </c>
      <c r="F26" s="935">
        <v>1364</v>
      </c>
      <c r="G26" s="935">
        <v>1271</v>
      </c>
      <c r="H26" s="935">
        <v>1369</v>
      </c>
      <c r="I26" s="935">
        <v>1393</v>
      </c>
      <c r="J26" s="935">
        <v>1455</v>
      </c>
      <c r="K26" s="935">
        <v>1388</v>
      </c>
      <c r="L26" s="935">
        <v>1359</v>
      </c>
      <c r="M26" s="935">
        <v>1416</v>
      </c>
      <c r="N26" s="935">
        <v>1092</v>
      </c>
      <c r="O26" s="935">
        <v>305</v>
      </c>
      <c r="P26" s="935">
        <v>1090</v>
      </c>
      <c r="Q26" s="935">
        <v>250</v>
      </c>
      <c r="R26" s="935">
        <v>1169</v>
      </c>
      <c r="S26" s="936">
        <v>232</v>
      </c>
      <c r="T26" s="935">
        <v>1107</v>
      </c>
      <c r="U26" s="935">
        <v>222</v>
      </c>
      <c r="V26" s="936" t="s">
        <v>163</v>
      </c>
      <c r="W26" s="936" t="s">
        <v>163</v>
      </c>
      <c r="X26" s="940"/>
      <c r="Y26" s="933" t="s">
        <v>201</v>
      </c>
      <c r="Z26" s="934">
        <v>3554</v>
      </c>
      <c r="AA26" s="939">
        <v>3532</v>
      </c>
      <c r="AB26" s="939">
        <v>3402</v>
      </c>
      <c r="AC26" s="935">
        <v>3582</v>
      </c>
      <c r="AD26" s="935">
        <v>3806</v>
      </c>
      <c r="AE26" s="935">
        <v>4106</v>
      </c>
      <c r="AF26" s="935">
        <v>4522</v>
      </c>
      <c r="AG26" s="935">
        <v>4545</v>
      </c>
      <c r="AH26" s="935">
        <v>4518</v>
      </c>
      <c r="AI26" s="935">
        <v>4446</v>
      </c>
      <c r="AJ26" s="935">
        <v>4646</v>
      </c>
      <c r="AK26" s="935">
        <v>4809</v>
      </c>
      <c r="AL26" s="935">
        <v>3844</v>
      </c>
      <c r="AM26" s="935">
        <v>1417</v>
      </c>
      <c r="AN26" s="935">
        <v>4054</v>
      </c>
      <c r="AO26" s="935">
        <v>1322</v>
      </c>
      <c r="AP26" s="935">
        <v>4230</v>
      </c>
      <c r="AQ26" s="935">
        <v>1198</v>
      </c>
      <c r="AR26" s="935">
        <v>3940</v>
      </c>
      <c r="AS26" s="935">
        <v>1098</v>
      </c>
      <c r="AT26" s="936" t="s">
        <v>163</v>
      </c>
      <c r="AU26" s="344" t="s">
        <v>163</v>
      </c>
    </row>
    <row r="27" spans="1:47" ht="12.75" customHeight="1">
      <c r="A27" s="346" t="s">
        <v>202</v>
      </c>
      <c r="B27" s="935">
        <v>838</v>
      </c>
      <c r="C27" s="934">
        <v>709</v>
      </c>
      <c r="D27" s="934">
        <v>795</v>
      </c>
      <c r="E27" s="935">
        <v>882</v>
      </c>
      <c r="F27" s="935">
        <v>835</v>
      </c>
      <c r="G27" s="935">
        <v>839</v>
      </c>
      <c r="H27" s="935">
        <v>926</v>
      </c>
      <c r="I27" s="935">
        <v>951</v>
      </c>
      <c r="J27" s="935">
        <v>915</v>
      </c>
      <c r="K27" s="935">
        <v>895</v>
      </c>
      <c r="L27" s="935">
        <v>941</v>
      </c>
      <c r="M27" s="935">
        <v>960</v>
      </c>
      <c r="N27" s="935">
        <v>718</v>
      </c>
      <c r="O27" s="935">
        <v>168</v>
      </c>
      <c r="P27" s="935">
        <v>679</v>
      </c>
      <c r="Q27" s="935">
        <v>175</v>
      </c>
      <c r="R27" s="936">
        <v>706</v>
      </c>
      <c r="S27" s="936">
        <v>150</v>
      </c>
      <c r="T27" s="935">
        <v>612</v>
      </c>
      <c r="U27" s="935">
        <v>125</v>
      </c>
      <c r="V27" s="936" t="s">
        <v>163</v>
      </c>
      <c r="W27" s="936" t="s">
        <v>163</v>
      </c>
      <c r="X27" s="938"/>
      <c r="Y27" s="933" t="s">
        <v>203</v>
      </c>
      <c r="Z27" s="934">
        <v>11163</v>
      </c>
      <c r="AA27" s="941">
        <v>12602</v>
      </c>
      <c r="AB27" s="941">
        <v>12619</v>
      </c>
      <c r="AC27" s="935">
        <v>12815</v>
      </c>
      <c r="AD27" s="935">
        <v>13764</v>
      </c>
      <c r="AE27" s="935">
        <v>14425</v>
      </c>
      <c r="AF27" s="935">
        <v>15577</v>
      </c>
      <c r="AG27" s="935">
        <v>15716</v>
      </c>
      <c r="AH27" s="935">
        <v>15870</v>
      </c>
      <c r="AI27" s="935">
        <v>17044</v>
      </c>
      <c r="AJ27" s="935">
        <v>16432</v>
      </c>
      <c r="AK27" s="935">
        <v>15017</v>
      </c>
      <c r="AL27" s="935">
        <v>10061</v>
      </c>
      <c r="AM27" s="935">
        <v>5458</v>
      </c>
      <c r="AN27" s="935">
        <v>9236</v>
      </c>
      <c r="AO27" s="935">
        <v>4672</v>
      </c>
      <c r="AP27" s="935">
        <v>8411</v>
      </c>
      <c r="AQ27" s="935">
        <v>3786</v>
      </c>
      <c r="AR27" s="935">
        <v>8848</v>
      </c>
      <c r="AS27" s="935">
        <v>3136</v>
      </c>
      <c r="AT27" s="936" t="s">
        <v>163</v>
      </c>
      <c r="AU27" s="344" t="s">
        <v>163</v>
      </c>
    </row>
    <row r="28" spans="1:47" ht="12.75" customHeight="1">
      <c r="A28" s="346" t="s">
        <v>204</v>
      </c>
      <c r="B28" s="935">
        <v>415</v>
      </c>
      <c r="C28" s="934">
        <v>411</v>
      </c>
      <c r="D28" s="934">
        <v>344</v>
      </c>
      <c r="E28" s="935">
        <v>415</v>
      </c>
      <c r="F28" s="935">
        <v>440</v>
      </c>
      <c r="G28" s="935">
        <v>437</v>
      </c>
      <c r="H28" s="935">
        <v>383</v>
      </c>
      <c r="I28" s="935">
        <v>402</v>
      </c>
      <c r="J28" s="935">
        <v>434</v>
      </c>
      <c r="K28" s="935">
        <v>422</v>
      </c>
      <c r="L28" s="935">
        <v>347</v>
      </c>
      <c r="M28" s="935">
        <v>395</v>
      </c>
      <c r="N28" s="935">
        <v>299</v>
      </c>
      <c r="O28" s="935">
        <v>111</v>
      </c>
      <c r="P28" s="935">
        <v>268</v>
      </c>
      <c r="Q28" s="935">
        <v>108</v>
      </c>
      <c r="R28" s="936">
        <v>298</v>
      </c>
      <c r="S28" s="936">
        <v>91</v>
      </c>
      <c r="T28" s="935">
        <v>315</v>
      </c>
      <c r="U28" s="935">
        <v>75</v>
      </c>
      <c r="V28" s="936" t="s">
        <v>163</v>
      </c>
      <c r="W28" s="936" t="s">
        <v>163</v>
      </c>
      <c r="X28" s="938"/>
      <c r="Y28" s="933" t="s">
        <v>205</v>
      </c>
      <c r="Z28" s="934">
        <v>294</v>
      </c>
      <c r="AA28" s="941">
        <v>274</v>
      </c>
      <c r="AB28" s="941">
        <v>300</v>
      </c>
      <c r="AC28" s="935">
        <v>292</v>
      </c>
      <c r="AD28" s="935">
        <v>316</v>
      </c>
      <c r="AE28" s="935">
        <v>271</v>
      </c>
      <c r="AF28" s="935">
        <v>284</v>
      </c>
      <c r="AG28" s="935">
        <v>247</v>
      </c>
      <c r="AH28" s="935">
        <v>286</v>
      </c>
      <c r="AI28" s="935">
        <v>238</v>
      </c>
      <c r="AJ28" s="935">
        <v>235</v>
      </c>
      <c r="AK28" s="935">
        <v>333</v>
      </c>
      <c r="AL28" s="935">
        <v>197</v>
      </c>
      <c r="AM28" s="935">
        <v>56</v>
      </c>
      <c r="AN28" s="935">
        <v>153</v>
      </c>
      <c r="AO28" s="935">
        <v>43</v>
      </c>
      <c r="AP28" s="936">
        <v>139</v>
      </c>
      <c r="AQ28" s="936">
        <v>40</v>
      </c>
      <c r="AR28" s="935">
        <v>144</v>
      </c>
      <c r="AS28" s="935">
        <v>44</v>
      </c>
      <c r="AT28" s="936" t="s">
        <v>163</v>
      </c>
      <c r="AU28" s="344" t="s">
        <v>163</v>
      </c>
    </row>
    <row r="29" spans="1:47" ht="12.75" customHeight="1">
      <c r="A29" s="346" t="s">
        <v>206</v>
      </c>
      <c r="B29" s="935">
        <v>3840</v>
      </c>
      <c r="C29" s="934">
        <v>3694</v>
      </c>
      <c r="D29" s="934">
        <v>3503</v>
      </c>
      <c r="E29" s="935">
        <v>3551</v>
      </c>
      <c r="F29" s="935">
        <v>3760</v>
      </c>
      <c r="G29" s="935">
        <v>3786</v>
      </c>
      <c r="H29" s="935">
        <v>4118</v>
      </c>
      <c r="I29" s="935">
        <v>4108</v>
      </c>
      <c r="J29" s="935">
        <v>4218</v>
      </c>
      <c r="K29" s="935">
        <v>4278</v>
      </c>
      <c r="L29" s="935">
        <v>4325</v>
      </c>
      <c r="M29" s="935">
        <v>4303</v>
      </c>
      <c r="N29" s="935">
        <v>3142</v>
      </c>
      <c r="O29" s="935">
        <v>1204</v>
      </c>
      <c r="P29" s="935">
        <v>3092</v>
      </c>
      <c r="Q29" s="935">
        <v>1149</v>
      </c>
      <c r="R29" s="935">
        <v>2994</v>
      </c>
      <c r="S29" s="935">
        <v>1063</v>
      </c>
      <c r="T29" s="935">
        <v>3015</v>
      </c>
      <c r="U29" s="935">
        <v>862</v>
      </c>
      <c r="V29" s="936" t="s">
        <v>163</v>
      </c>
      <c r="W29" s="936" t="s">
        <v>163</v>
      </c>
      <c r="X29" s="938"/>
      <c r="Y29" s="933" t="s">
        <v>207</v>
      </c>
      <c r="Z29" s="934">
        <v>4631</v>
      </c>
      <c r="AA29" s="941">
        <v>4341</v>
      </c>
      <c r="AB29" s="941">
        <v>4054</v>
      </c>
      <c r="AC29" s="935">
        <v>3991</v>
      </c>
      <c r="AD29" s="935">
        <v>4179</v>
      </c>
      <c r="AE29" s="935">
        <v>4337</v>
      </c>
      <c r="AF29" s="935">
        <v>4558</v>
      </c>
      <c r="AG29" s="935">
        <v>4615</v>
      </c>
      <c r="AH29" s="935">
        <v>4562</v>
      </c>
      <c r="AI29" s="935">
        <v>4498</v>
      </c>
      <c r="AJ29" s="935">
        <v>4831</v>
      </c>
      <c r="AK29" s="935">
        <v>4645</v>
      </c>
      <c r="AL29" s="935">
        <v>3838</v>
      </c>
      <c r="AM29" s="935">
        <v>1147</v>
      </c>
      <c r="AN29" s="935">
        <v>3478</v>
      </c>
      <c r="AO29" s="935">
        <v>1105</v>
      </c>
      <c r="AP29" s="935">
        <v>3490</v>
      </c>
      <c r="AQ29" s="935">
        <v>1085</v>
      </c>
      <c r="AR29" s="935">
        <v>3606</v>
      </c>
      <c r="AS29" s="935">
        <v>885</v>
      </c>
      <c r="AT29" s="936" t="s">
        <v>163</v>
      </c>
      <c r="AU29" s="344" t="s">
        <v>163</v>
      </c>
    </row>
    <row r="30" spans="1:47" ht="12.75" customHeight="1">
      <c r="A30" s="346" t="s">
        <v>208</v>
      </c>
      <c r="B30" s="934">
        <v>11218</v>
      </c>
      <c r="C30" s="934">
        <v>11534</v>
      </c>
      <c r="D30" s="934">
        <v>11417</v>
      </c>
      <c r="E30" s="935">
        <v>12376</v>
      </c>
      <c r="F30" s="935">
        <v>12931</v>
      </c>
      <c r="G30" s="935">
        <v>13356</v>
      </c>
      <c r="H30" s="935">
        <v>14635</v>
      </c>
      <c r="I30" s="935">
        <v>15183</v>
      </c>
      <c r="J30" s="935">
        <v>15172</v>
      </c>
      <c r="K30" s="935">
        <v>15249</v>
      </c>
      <c r="L30" s="935">
        <v>16234</v>
      </c>
      <c r="M30" s="935">
        <v>16348</v>
      </c>
      <c r="N30" s="935">
        <v>12076</v>
      </c>
      <c r="O30" s="935">
        <v>5185</v>
      </c>
      <c r="P30" s="935">
        <v>11805</v>
      </c>
      <c r="Q30" s="935">
        <v>4637</v>
      </c>
      <c r="R30" s="935">
        <v>11825</v>
      </c>
      <c r="S30" s="935">
        <v>4186</v>
      </c>
      <c r="T30" s="935">
        <v>11811</v>
      </c>
      <c r="U30" s="935">
        <v>3938</v>
      </c>
      <c r="V30" s="936" t="s">
        <v>163</v>
      </c>
      <c r="W30" s="936" t="s">
        <v>163</v>
      </c>
      <c r="X30" s="938"/>
      <c r="Y30" s="933" t="s">
        <v>209</v>
      </c>
      <c r="Z30" s="934">
        <v>198</v>
      </c>
      <c r="AA30" s="941">
        <v>183</v>
      </c>
      <c r="AB30" s="941">
        <v>158</v>
      </c>
      <c r="AC30" s="935">
        <v>198</v>
      </c>
      <c r="AD30" s="935">
        <v>180</v>
      </c>
      <c r="AE30" s="935">
        <v>218</v>
      </c>
      <c r="AF30" s="935">
        <v>248</v>
      </c>
      <c r="AG30" s="935">
        <v>244</v>
      </c>
      <c r="AH30" s="935">
        <v>238</v>
      </c>
      <c r="AI30" s="935">
        <v>212</v>
      </c>
      <c r="AJ30" s="935">
        <v>232</v>
      </c>
      <c r="AK30" s="935">
        <v>243</v>
      </c>
      <c r="AL30" s="935">
        <v>192</v>
      </c>
      <c r="AM30" s="935">
        <v>54</v>
      </c>
      <c r="AN30" s="935">
        <v>220</v>
      </c>
      <c r="AO30" s="935">
        <v>51</v>
      </c>
      <c r="AP30" s="936">
        <v>238</v>
      </c>
      <c r="AQ30" s="936">
        <v>41</v>
      </c>
      <c r="AR30" s="935">
        <v>209</v>
      </c>
      <c r="AS30" s="935">
        <v>44</v>
      </c>
      <c r="AT30" s="936" t="s">
        <v>163</v>
      </c>
      <c r="AU30" s="344" t="s">
        <v>163</v>
      </c>
    </row>
    <row r="31" spans="1:47" ht="12.75" customHeight="1">
      <c r="A31" s="346" t="s">
        <v>210</v>
      </c>
      <c r="B31" s="934">
        <v>8249</v>
      </c>
      <c r="C31" s="934">
        <v>8447</v>
      </c>
      <c r="D31" s="934">
        <v>7881</v>
      </c>
      <c r="E31" s="935">
        <v>7834</v>
      </c>
      <c r="F31" s="935">
        <v>8243</v>
      </c>
      <c r="G31" s="935">
        <v>8956</v>
      </c>
      <c r="H31" s="935">
        <v>9808</v>
      </c>
      <c r="I31" s="935">
        <v>10295</v>
      </c>
      <c r="J31" s="935">
        <v>10481</v>
      </c>
      <c r="K31" s="935">
        <v>11363</v>
      </c>
      <c r="L31" s="935">
        <v>11970</v>
      </c>
      <c r="M31" s="935">
        <v>11237</v>
      </c>
      <c r="N31" s="935">
        <v>8844</v>
      </c>
      <c r="O31" s="935">
        <v>1900</v>
      </c>
      <c r="P31" s="935">
        <v>7823</v>
      </c>
      <c r="Q31" s="935">
        <v>1541</v>
      </c>
      <c r="R31" s="935">
        <v>8059</v>
      </c>
      <c r="S31" s="935">
        <v>1473</v>
      </c>
      <c r="T31" s="935">
        <v>7649</v>
      </c>
      <c r="U31" s="935">
        <v>1325</v>
      </c>
      <c r="V31" s="936" t="s">
        <v>163</v>
      </c>
      <c r="W31" s="936" t="s">
        <v>163</v>
      </c>
      <c r="X31" s="938"/>
      <c r="Y31" s="933" t="s">
        <v>211</v>
      </c>
      <c r="Z31" s="934">
        <v>70</v>
      </c>
      <c r="AA31" s="941">
        <v>70</v>
      </c>
      <c r="AB31" s="941">
        <v>82</v>
      </c>
      <c r="AC31" s="935">
        <v>67</v>
      </c>
      <c r="AD31" s="935">
        <v>74</v>
      </c>
      <c r="AE31" s="935">
        <v>84</v>
      </c>
      <c r="AF31" s="935">
        <v>83</v>
      </c>
      <c r="AG31" s="935">
        <v>93</v>
      </c>
      <c r="AH31" s="935">
        <v>100</v>
      </c>
      <c r="AI31" s="935">
        <v>100</v>
      </c>
      <c r="AJ31" s="935">
        <v>83</v>
      </c>
      <c r="AK31" s="935">
        <v>99</v>
      </c>
      <c r="AL31" s="935">
        <v>100</v>
      </c>
      <c r="AM31" s="935">
        <v>17</v>
      </c>
      <c r="AN31" s="935">
        <v>89</v>
      </c>
      <c r="AO31" s="935">
        <v>25</v>
      </c>
      <c r="AP31" s="936">
        <v>130</v>
      </c>
      <c r="AQ31" s="936">
        <v>13</v>
      </c>
      <c r="AR31" s="935">
        <v>128</v>
      </c>
      <c r="AS31" s="935">
        <v>9</v>
      </c>
      <c r="AT31" s="936" t="s">
        <v>163</v>
      </c>
      <c r="AU31" s="344" t="s">
        <v>163</v>
      </c>
    </row>
    <row r="32" spans="1:47" ht="12.75" customHeight="1">
      <c r="A32" s="346" t="s">
        <v>212</v>
      </c>
      <c r="B32" s="934">
        <v>7997</v>
      </c>
      <c r="C32" s="934">
        <v>8164</v>
      </c>
      <c r="D32" s="934">
        <v>7805</v>
      </c>
      <c r="E32" s="935">
        <v>7852</v>
      </c>
      <c r="F32" s="935">
        <v>7984</v>
      </c>
      <c r="G32" s="935">
        <v>7981</v>
      </c>
      <c r="H32" s="935">
        <v>9051</v>
      </c>
      <c r="I32" s="935">
        <v>8317</v>
      </c>
      <c r="J32" s="935">
        <v>8382</v>
      </c>
      <c r="K32" s="935">
        <v>8686</v>
      </c>
      <c r="L32" s="935">
        <v>8417</v>
      </c>
      <c r="M32" s="935">
        <v>8142</v>
      </c>
      <c r="N32" s="935">
        <v>5572</v>
      </c>
      <c r="O32" s="935">
        <v>2331</v>
      </c>
      <c r="P32" s="935">
        <v>5474</v>
      </c>
      <c r="Q32" s="935">
        <v>2054</v>
      </c>
      <c r="R32" s="935">
        <v>5330</v>
      </c>
      <c r="S32" s="935">
        <v>1759</v>
      </c>
      <c r="T32" s="935">
        <v>5228</v>
      </c>
      <c r="U32" s="935">
        <v>1565</v>
      </c>
      <c r="V32" s="936" t="s">
        <v>163</v>
      </c>
      <c r="W32" s="936" t="s">
        <v>163</v>
      </c>
      <c r="X32" s="938"/>
      <c r="Y32" s="933" t="s">
        <v>213</v>
      </c>
      <c r="Z32" s="934">
        <v>10</v>
      </c>
      <c r="AA32" s="941">
        <v>10</v>
      </c>
      <c r="AB32" s="941">
        <v>11</v>
      </c>
      <c r="AC32" s="935">
        <v>13</v>
      </c>
      <c r="AD32" s="935">
        <v>5</v>
      </c>
      <c r="AE32" s="935">
        <v>12</v>
      </c>
      <c r="AF32" s="935">
        <v>13</v>
      </c>
      <c r="AG32" s="935">
        <v>14</v>
      </c>
      <c r="AH32" s="935">
        <v>14</v>
      </c>
      <c r="AI32" s="935">
        <v>12</v>
      </c>
      <c r="AJ32" s="935">
        <v>15</v>
      </c>
      <c r="AK32" s="935">
        <v>14</v>
      </c>
      <c r="AL32" s="935">
        <v>8</v>
      </c>
      <c r="AM32" s="935">
        <v>6</v>
      </c>
      <c r="AN32" s="935">
        <v>16</v>
      </c>
      <c r="AO32" s="935">
        <v>7</v>
      </c>
      <c r="AP32" s="936">
        <v>15</v>
      </c>
      <c r="AQ32" s="936">
        <v>1</v>
      </c>
      <c r="AR32" s="935">
        <v>8</v>
      </c>
      <c r="AS32" s="935">
        <v>5</v>
      </c>
      <c r="AT32" s="936" t="s">
        <v>163</v>
      </c>
      <c r="AU32" s="344" t="s">
        <v>163</v>
      </c>
    </row>
    <row r="33" spans="1:47" ht="12.75" customHeight="1">
      <c r="A33" s="346" t="s">
        <v>214</v>
      </c>
      <c r="B33" s="934">
        <v>329</v>
      </c>
      <c r="C33" s="934">
        <v>320</v>
      </c>
      <c r="D33" s="934">
        <v>337</v>
      </c>
      <c r="E33" s="935">
        <v>338</v>
      </c>
      <c r="F33" s="935">
        <v>336</v>
      </c>
      <c r="G33" s="935">
        <v>313</v>
      </c>
      <c r="H33" s="935">
        <v>330</v>
      </c>
      <c r="I33" s="935">
        <v>337</v>
      </c>
      <c r="J33" s="935">
        <v>366</v>
      </c>
      <c r="K33" s="935">
        <v>337</v>
      </c>
      <c r="L33" s="935">
        <v>378</v>
      </c>
      <c r="M33" s="935">
        <v>363</v>
      </c>
      <c r="N33" s="935">
        <v>341</v>
      </c>
      <c r="O33" s="935">
        <v>62</v>
      </c>
      <c r="P33" s="935">
        <v>268</v>
      </c>
      <c r="Q33" s="935">
        <v>54</v>
      </c>
      <c r="R33" s="936">
        <v>243</v>
      </c>
      <c r="S33" s="936">
        <v>63</v>
      </c>
      <c r="T33" s="935">
        <v>242</v>
      </c>
      <c r="U33" s="935">
        <v>49</v>
      </c>
      <c r="V33" s="936" t="s">
        <v>163</v>
      </c>
      <c r="W33" s="936" t="s">
        <v>163</v>
      </c>
      <c r="X33" s="938"/>
      <c r="Y33" s="933" t="s">
        <v>215</v>
      </c>
      <c r="Z33" s="934">
        <v>3</v>
      </c>
      <c r="AA33" s="941" t="s">
        <v>57</v>
      </c>
      <c r="AB33" s="941">
        <v>1</v>
      </c>
      <c r="AC33" s="935">
        <v>1</v>
      </c>
      <c r="AD33" s="935">
        <v>3</v>
      </c>
      <c r="AE33" s="935">
        <v>2</v>
      </c>
      <c r="AF33" s="935">
        <v>6</v>
      </c>
      <c r="AG33" s="935">
        <v>14</v>
      </c>
      <c r="AH33" s="935">
        <v>2</v>
      </c>
      <c r="AI33" s="935">
        <v>18</v>
      </c>
      <c r="AJ33" s="935">
        <v>36</v>
      </c>
      <c r="AK33" s="935">
        <v>13</v>
      </c>
      <c r="AL33" s="935">
        <v>13</v>
      </c>
      <c r="AM33" s="935" t="s">
        <v>57</v>
      </c>
      <c r="AN33" s="935">
        <v>9</v>
      </c>
      <c r="AO33" s="935" t="s">
        <v>57</v>
      </c>
      <c r="AP33" s="936">
        <v>4</v>
      </c>
      <c r="AQ33" s="936">
        <v>1</v>
      </c>
      <c r="AR33" s="935">
        <v>6</v>
      </c>
      <c r="AS33" s="935">
        <v>1</v>
      </c>
      <c r="AT33" s="936" t="s">
        <v>163</v>
      </c>
      <c r="AU33" s="344" t="s">
        <v>163</v>
      </c>
    </row>
    <row r="34" spans="1:47" ht="12.75" customHeight="1">
      <c r="A34" s="346" t="s">
        <v>216</v>
      </c>
      <c r="B34" s="934">
        <v>2273</v>
      </c>
      <c r="C34" s="934">
        <v>2335</v>
      </c>
      <c r="D34" s="934">
        <v>2285</v>
      </c>
      <c r="E34" s="935">
        <v>2314</v>
      </c>
      <c r="F34" s="935">
        <v>2286</v>
      </c>
      <c r="G34" s="935">
        <v>2445</v>
      </c>
      <c r="H34" s="935">
        <v>2620</v>
      </c>
      <c r="I34" s="935">
        <v>2793</v>
      </c>
      <c r="J34" s="935">
        <v>2625</v>
      </c>
      <c r="K34" s="935">
        <v>3046</v>
      </c>
      <c r="L34" s="935">
        <v>2844</v>
      </c>
      <c r="M34" s="935">
        <v>2868</v>
      </c>
      <c r="N34" s="935">
        <v>2097</v>
      </c>
      <c r="O34" s="935">
        <v>867</v>
      </c>
      <c r="P34" s="935">
        <v>1940</v>
      </c>
      <c r="Q34" s="935">
        <v>788</v>
      </c>
      <c r="R34" s="935">
        <v>1812</v>
      </c>
      <c r="S34" s="936">
        <v>621</v>
      </c>
      <c r="T34" s="935">
        <v>1764</v>
      </c>
      <c r="U34" s="935">
        <v>525</v>
      </c>
      <c r="V34" s="936" t="s">
        <v>163</v>
      </c>
      <c r="W34" s="936" t="s">
        <v>163</v>
      </c>
      <c r="X34" s="938"/>
      <c r="Y34" s="933" t="s">
        <v>217</v>
      </c>
      <c r="Z34" s="934">
        <v>2</v>
      </c>
      <c r="AA34" s="941">
        <v>3</v>
      </c>
      <c r="AB34" s="347" t="s">
        <v>57</v>
      </c>
      <c r="AC34" s="935">
        <v>1</v>
      </c>
      <c r="AD34" s="935">
        <v>2</v>
      </c>
      <c r="AE34" s="935">
        <v>1</v>
      </c>
      <c r="AF34" s="935">
        <v>2</v>
      </c>
      <c r="AG34" s="935">
        <v>6</v>
      </c>
      <c r="AH34" s="935">
        <v>5</v>
      </c>
      <c r="AI34" s="935">
        <v>4</v>
      </c>
      <c r="AJ34" s="935">
        <v>4</v>
      </c>
      <c r="AK34" s="935">
        <v>3</v>
      </c>
      <c r="AL34" s="935">
        <v>3</v>
      </c>
      <c r="AM34" s="935" t="s">
        <v>57</v>
      </c>
      <c r="AN34" s="935">
        <v>14</v>
      </c>
      <c r="AO34" s="935">
        <v>1</v>
      </c>
      <c r="AP34" s="936">
        <v>3</v>
      </c>
      <c r="AQ34" s="936" t="s">
        <v>57</v>
      </c>
      <c r="AR34" s="935">
        <v>2</v>
      </c>
      <c r="AS34" s="935">
        <v>4</v>
      </c>
      <c r="AT34" s="936" t="s">
        <v>163</v>
      </c>
      <c r="AU34" s="344" t="s">
        <v>163</v>
      </c>
    </row>
    <row r="35" spans="1:47" ht="12.75" customHeight="1" thickBot="1">
      <c r="A35" s="942" t="s">
        <v>218</v>
      </c>
      <c r="B35" s="943">
        <v>281</v>
      </c>
      <c r="C35" s="943">
        <v>258</v>
      </c>
      <c r="D35" s="943">
        <v>239</v>
      </c>
      <c r="E35" s="944">
        <v>249</v>
      </c>
      <c r="F35" s="944">
        <v>273</v>
      </c>
      <c r="G35" s="944">
        <v>264</v>
      </c>
      <c r="H35" s="944">
        <v>335</v>
      </c>
      <c r="I35" s="944">
        <v>326</v>
      </c>
      <c r="J35" s="944">
        <v>342</v>
      </c>
      <c r="K35" s="944">
        <v>361</v>
      </c>
      <c r="L35" s="944">
        <v>349</v>
      </c>
      <c r="M35" s="944">
        <v>319</v>
      </c>
      <c r="N35" s="944">
        <v>276</v>
      </c>
      <c r="O35" s="944">
        <v>70</v>
      </c>
      <c r="P35" s="944">
        <v>277</v>
      </c>
      <c r="Q35" s="944">
        <v>73</v>
      </c>
      <c r="R35" s="945">
        <v>312</v>
      </c>
      <c r="S35" s="945">
        <v>64</v>
      </c>
      <c r="T35" s="944">
        <v>312</v>
      </c>
      <c r="U35" s="944">
        <v>55</v>
      </c>
      <c r="V35" s="945" t="s">
        <v>163</v>
      </c>
      <c r="W35" s="945" t="s">
        <v>163</v>
      </c>
      <c r="X35" s="355"/>
      <c r="Y35" s="355"/>
      <c r="Z35" s="943"/>
      <c r="AA35" s="944"/>
      <c r="AB35" s="944"/>
      <c r="AC35" s="946"/>
      <c r="AD35" s="946"/>
      <c r="AE35" s="946"/>
      <c r="AF35" s="946"/>
      <c r="AG35" s="946"/>
      <c r="AH35" s="946"/>
      <c r="AI35" s="946"/>
      <c r="AJ35" s="946"/>
      <c r="AK35" s="945"/>
      <c r="AL35" s="945"/>
      <c r="AM35" s="945"/>
      <c r="AN35" s="945"/>
      <c r="AO35" s="355"/>
      <c r="AP35" s="945"/>
      <c r="AQ35" s="355"/>
      <c r="AR35" s="355"/>
      <c r="AS35" s="355"/>
      <c r="AT35" s="355"/>
      <c r="AU35" s="357"/>
    </row>
    <row r="36" spans="1:47" ht="12.75" customHeight="1">
      <c r="A36" s="348" t="s">
        <v>70</v>
      </c>
      <c r="B36" s="934"/>
      <c r="C36" s="934"/>
      <c r="D36" s="934"/>
      <c r="E36" s="936"/>
      <c r="F36" s="936"/>
      <c r="G36" s="936"/>
      <c r="H36" s="936"/>
      <c r="I36" s="936"/>
      <c r="J36" s="936"/>
      <c r="K36" s="936"/>
      <c r="L36" s="936"/>
      <c r="M36" s="936"/>
      <c r="N36" s="936"/>
      <c r="O36" s="936"/>
      <c r="P36" s="936"/>
      <c r="Q36" s="936"/>
      <c r="R36" s="936"/>
      <c r="S36" s="936"/>
      <c r="T36" s="936"/>
      <c r="U36" s="936"/>
      <c r="V36" s="936"/>
      <c r="W36" s="936"/>
      <c r="X36" s="938"/>
      <c r="Y36" s="938"/>
      <c r="Z36" s="934"/>
      <c r="AA36" s="935"/>
      <c r="AB36" s="935"/>
      <c r="AC36" s="936"/>
      <c r="AD36" s="936"/>
      <c r="AE36" s="936"/>
      <c r="AF36" s="936"/>
      <c r="AG36" s="936"/>
      <c r="AH36" s="938"/>
      <c r="AI36" s="938"/>
      <c r="AJ36" s="938"/>
      <c r="AK36" s="938"/>
      <c r="AL36" s="938"/>
      <c r="AM36" s="938"/>
      <c r="AN36" s="938"/>
      <c r="AO36" s="938"/>
      <c r="AP36" s="938"/>
      <c r="AQ36" s="938"/>
      <c r="AR36" s="938"/>
      <c r="AS36" s="938"/>
      <c r="AT36" s="938"/>
      <c r="AU36" s="349"/>
    </row>
    <row r="37" spans="1:47" ht="15" customHeight="1">
      <c r="A37" s="350" t="s">
        <v>219</v>
      </c>
      <c r="B37" s="950"/>
      <c r="C37" s="950"/>
      <c r="D37" s="950"/>
      <c r="E37" s="950"/>
      <c r="F37" s="950"/>
      <c r="G37" s="938"/>
      <c r="H37" s="938"/>
      <c r="I37" s="938"/>
      <c r="J37" s="938"/>
      <c r="K37" s="938"/>
      <c r="L37" s="938"/>
      <c r="M37" s="938"/>
      <c r="N37" s="938"/>
      <c r="O37" s="938"/>
      <c r="P37" s="938"/>
      <c r="Q37" s="938"/>
      <c r="R37" s="938"/>
      <c r="S37" s="938"/>
      <c r="T37" s="938"/>
      <c r="U37" s="938"/>
      <c r="V37" s="938"/>
      <c r="W37" s="938"/>
      <c r="X37" s="938"/>
      <c r="Y37" s="951"/>
      <c r="Z37" s="951"/>
      <c r="AA37" s="951"/>
      <c r="AB37" s="951"/>
      <c r="AC37" s="951"/>
      <c r="AD37" s="951"/>
      <c r="AE37" s="951"/>
      <c r="AF37" s="938"/>
      <c r="AG37" s="938"/>
      <c r="AH37" s="938"/>
      <c r="AI37" s="938"/>
      <c r="AJ37" s="938"/>
      <c r="AK37" s="938"/>
      <c r="AL37" s="938"/>
      <c r="AM37" s="938"/>
      <c r="AN37" s="938"/>
      <c r="AO37" s="938"/>
      <c r="AP37" s="938"/>
      <c r="AQ37" s="938"/>
      <c r="AR37" s="938"/>
      <c r="AS37" s="938"/>
      <c r="AT37" s="938"/>
      <c r="AU37" s="349"/>
    </row>
    <row r="38" spans="1:47" ht="18" customHeight="1">
      <c r="A38" s="352" t="s">
        <v>926</v>
      </c>
      <c r="B38" s="952"/>
      <c r="C38" s="952"/>
      <c r="D38" s="952"/>
      <c r="E38" s="952"/>
      <c r="F38" s="952"/>
      <c r="G38" s="938"/>
      <c r="H38" s="938"/>
      <c r="I38" s="938"/>
      <c r="J38" s="938"/>
      <c r="K38" s="938"/>
      <c r="L38" s="938"/>
      <c r="M38" s="938"/>
      <c r="N38" s="938"/>
      <c r="O38" s="938"/>
      <c r="P38" s="938"/>
      <c r="Q38" s="938"/>
      <c r="R38" s="938"/>
      <c r="S38" s="938"/>
      <c r="T38" s="938"/>
      <c r="U38" s="938"/>
      <c r="V38" s="938"/>
      <c r="W38" s="938"/>
      <c r="X38" s="938"/>
      <c r="Y38" s="951"/>
      <c r="Z38" s="951"/>
      <c r="AA38" s="951"/>
      <c r="AB38" s="951"/>
      <c r="AC38" s="951"/>
      <c r="AD38" s="951"/>
      <c r="AE38" s="951"/>
      <c r="AF38" s="938"/>
      <c r="AG38" s="938"/>
      <c r="AH38" s="938"/>
      <c r="AI38" s="938"/>
      <c r="AJ38" s="938"/>
      <c r="AK38" s="938"/>
      <c r="AL38" s="938"/>
      <c r="AM38" s="938"/>
      <c r="AN38" s="938"/>
      <c r="AO38" s="938"/>
      <c r="AP38" s="938"/>
      <c r="AQ38" s="938"/>
      <c r="AR38" s="938"/>
      <c r="AS38" s="938"/>
      <c r="AT38" s="938"/>
      <c r="AU38" s="349"/>
    </row>
    <row r="39" spans="1:47" ht="18" customHeight="1">
      <c r="A39" s="1297" t="s">
        <v>220</v>
      </c>
      <c r="B39" s="1400"/>
      <c r="C39" s="1400"/>
      <c r="D39" s="1400"/>
      <c r="E39" s="1400"/>
      <c r="F39" s="1400"/>
      <c r="G39" s="1400"/>
      <c r="H39" s="1400"/>
      <c r="I39" s="1400"/>
      <c r="J39" s="1400"/>
      <c r="K39" s="1400"/>
      <c r="L39" s="1400"/>
      <c r="M39" s="1400"/>
      <c r="N39" s="1400"/>
      <c r="O39" s="1400"/>
      <c r="P39" s="1400"/>
      <c r="Q39" s="1400"/>
      <c r="R39" s="1400"/>
      <c r="S39" s="1400"/>
      <c r="T39" s="1400"/>
      <c r="U39" s="1400"/>
      <c r="V39" s="1400"/>
      <c r="W39" s="1400"/>
      <c r="X39" s="1400"/>
      <c r="Y39" s="1400"/>
      <c r="Z39" s="1400"/>
      <c r="AA39" s="1400"/>
      <c r="AB39" s="1400"/>
      <c r="AC39" s="1400"/>
      <c r="AD39" s="1400"/>
      <c r="AE39" s="1400"/>
      <c r="AF39" s="1400"/>
      <c r="AG39" s="1400"/>
      <c r="AH39" s="1400"/>
      <c r="AI39" s="1400"/>
      <c r="AJ39" s="1400"/>
      <c r="AK39" s="1400"/>
      <c r="AL39" s="1400"/>
      <c r="AM39" s="1400"/>
      <c r="AN39" s="1400"/>
      <c r="AO39" s="1400"/>
      <c r="AP39" s="938"/>
      <c r="AQ39" s="938"/>
      <c r="AR39" s="938"/>
      <c r="AS39" s="938"/>
      <c r="AT39" s="938"/>
      <c r="AU39" s="349"/>
    </row>
    <row r="40" spans="1:47" ht="32.450000000000003" customHeight="1">
      <c r="A40" s="1297" t="s">
        <v>221</v>
      </c>
      <c r="B40" s="1400"/>
      <c r="C40" s="1400"/>
      <c r="D40" s="1400"/>
      <c r="E40" s="1400"/>
      <c r="F40" s="1400"/>
      <c r="G40" s="1400"/>
      <c r="H40" s="1400"/>
      <c r="I40" s="1400"/>
      <c r="J40" s="1400"/>
      <c r="K40" s="1400"/>
      <c r="L40" s="1400"/>
      <c r="M40" s="1400"/>
      <c r="N40" s="1400"/>
      <c r="O40" s="1400"/>
      <c r="P40" s="1400"/>
      <c r="Q40" s="1400"/>
      <c r="R40" s="1400"/>
      <c r="S40" s="1400"/>
      <c r="T40" s="1400"/>
      <c r="U40" s="1400"/>
      <c r="V40" s="1400"/>
      <c r="W40" s="1400"/>
      <c r="X40" s="1400"/>
      <c r="Y40" s="1400"/>
      <c r="Z40" s="1400"/>
      <c r="AA40" s="1400"/>
      <c r="AB40" s="1400"/>
      <c r="AC40" s="1400"/>
      <c r="AD40" s="1400"/>
      <c r="AE40" s="1400"/>
      <c r="AF40" s="1400"/>
      <c r="AG40" s="1400"/>
      <c r="AH40" s="1400"/>
      <c r="AI40" s="1400"/>
      <c r="AJ40" s="1400"/>
      <c r="AK40" s="1400"/>
      <c r="AL40" s="1400"/>
      <c r="AM40" s="1400"/>
      <c r="AN40" s="1400"/>
      <c r="AO40" s="1400"/>
      <c r="AP40" s="938"/>
      <c r="AQ40" s="938"/>
      <c r="AR40" s="938"/>
      <c r="AS40" s="938"/>
      <c r="AT40" s="938"/>
      <c r="AU40" s="349"/>
    </row>
    <row r="41" spans="1:47" ht="22.5" customHeight="1">
      <c r="A41" s="350" t="s">
        <v>222</v>
      </c>
      <c r="B41" s="953"/>
      <c r="C41" s="953"/>
      <c r="D41" s="953"/>
      <c r="E41" s="953"/>
      <c r="F41" s="953"/>
      <c r="G41" s="953"/>
      <c r="H41" s="953"/>
      <c r="I41" s="953"/>
      <c r="J41" s="953"/>
      <c r="K41" s="953"/>
      <c r="L41" s="953"/>
      <c r="M41" s="953"/>
      <c r="N41" s="953"/>
      <c r="O41" s="953"/>
      <c r="P41" s="953"/>
      <c r="Q41" s="953"/>
      <c r="R41" s="953"/>
      <c r="S41" s="953"/>
      <c r="T41" s="953"/>
      <c r="U41" s="953"/>
      <c r="V41" s="953"/>
      <c r="W41" s="953"/>
      <c r="X41" s="953"/>
      <c r="Y41" s="953"/>
      <c r="Z41" s="953"/>
      <c r="AA41" s="953"/>
      <c r="AB41" s="953"/>
      <c r="AC41" s="953"/>
      <c r="AD41" s="953"/>
      <c r="AE41" s="953"/>
      <c r="AF41" s="953"/>
      <c r="AG41" s="953"/>
      <c r="AH41" s="953"/>
      <c r="AI41" s="953"/>
      <c r="AJ41" s="953"/>
      <c r="AK41" s="953"/>
      <c r="AL41" s="953"/>
      <c r="AM41" s="953"/>
      <c r="AN41" s="953"/>
      <c r="AO41" s="953"/>
      <c r="AP41" s="938"/>
      <c r="AQ41" s="938"/>
      <c r="AR41" s="938"/>
      <c r="AS41" s="938"/>
      <c r="AT41" s="938"/>
      <c r="AU41" s="349"/>
    </row>
    <row r="42" spans="1:47" ht="22.5" customHeight="1">
      <c r="A42" s="954" t="s">
        <v>223</v>
      </c>
      <c r="B42" s="953"/>
      <c r="C42" s="953"/>
      <c r="D42" s="953"/>
      <c r="E42" s="953"/>
      <c r="F42" s="953"/>
      <c r="G42" s="953"/>
      <c r="H42" s="953"/>
      <c r="I42" s="953"/>
      <c r="J42" s="953"/>
      <c r="K42" s="953"/>
      <c r="L42" s="953"/>
      <c r="M42" s="953"/>
      <c r="N42" s="953"/>
      <c r="O42" s="953"/>
      <c r="P42" s="953"/>
      <c r="Q42" s="953"/>
      <c r="R42" s="953"/>
      <c r="S42" s="953"/>
      <c r="T42" s="953"/>
      <c r="U42" s="953"/>
      <c r="V42" s="953"/>
      <c r="W42" s="953"/>
      <c r="X42" s="953"/>
      <c r="Y42" s="953"/>
      <c r="Z42" s="953"/>
      <c r="AA42" s="953"/>
      <c r="AB42" s="953"/>
      <c r="AC42" s="953"/>
      <c r="AD42" s="953"/>
      <c r="AE42" s="953"/>
      <c r="AF42" s="953"/>
      <c r="AG42" s="953"/>
      <c r="AH42" s="953"/>
      <c r="AI42" s="953"/>
      <c r="AJ42" s="953"/>
      <c r="AK42" s="953"/>
      <c r="AL42" s="953"/>
      <c r="AM42" s="953"/>
      <c r="AN42" s="953"/>
      <c r="AO42" s="953"/>
      <c r="AP42" s="938"/>
      <c r="AQ42" s="938"/>
      <c r="AR42" s="938"/>
      <c r="AS42" s="938"/>
      <c r="AT42" s="938"/>
      <c r="AU42" s="349"/>
    </row>
    <row r="43" spans="1:47" ht="18.75" customHeight="1" thickBot="1">
      <c r="A43" s="353" t="s">
        <v>98</v>
      </c>
      <c r="B43" s="354"/>
      <c r="C43" s="354"/>
      <c r="D43" s="354"/>
      <c r="E43" s="354"/>
      <c r="F43" s="354"/>
      <c r="G43" s="355"/>
      <c r="H43" s="355"/>
      <c r="I43" s="355"/>
      <c r="J43" s="355"/>
      <c r="K43" s="355"/>
      <c r="L43" s="355"/>
      <c r="M43" s="355"/>
      <c r="N43" s="355"/>
      <c r="O43" s="355"/>
      <c r="P43" s="355"/>
      <c r="Q43" s="355"/>
      <c r="R43" s="355"/>
      <c r="S43" s="355"/>
      <c r="T43" s="355"/>
      <c r="U43" s="355"/>
      <c r="V43" s="355"/>
      <c r="W43" s="355"/>
      <c r="X43" s="355"/>
      <c r="Y43" s="356"/>
      <c r="Z43" s="356"/>
      <c r="AA43" s="356"/>
      <c r="AB43" s="356"/>
      <c r="AC43" s="356"/>
      <c r="AD43" s="356"/>
      <c r="AE43" s="356"/>
      <c r="AF43" s="355"/>
      <c r="AG43" s="355"/>
      <c r="AH43" s="355"/>
      <c r="AI43" s="355"/>
      <c r="AJ43" s="355"/>
      <c r="AK43" s="355"/>
      <c r="AL43" s="355"/>
      <c r="AM43" s="355"/>
      <c r="AN43" s="355"/>
      <c r="AO43" s="355"/>
      <c r="AP43" s="355"/>
      <c r="AQ43" s="355"/>
      <c r="AR43" s="355"/>
      <c r="AS43" s="355"/>
      <c r="AT43" s="355"/>
      <c r="AU43" s="357"/>
    </row>
    <row r="44" spans="1:47" ht="14.1" customHeight="1">
      <c r="B44" s="42" t="s">
        <v>224</v>
      </c>
      <c r="C44" s="44"/>
      <c r="D44" s="358"/>
      <c r="E44" s="358"/>
      <c r="F44" s="358"/>
      <c r="G44" s="358"/>
      <c r="H44" s="358"/>
      <c r="I44" s="358"/>
      <c r="J44" s="358"/>
      <c r="K44" s="358"/>
      <c r="L44" s="358"/>
      <c r="M44" s="358"/>
      <c r="N44" s="358"/>
      <c r="O44" s="358"/>
      <c r="P44" s="358"/>
      <c r="Q44" s="358"/>
      <c r="R44" s="358"/>
      <c r="S44" s="358"/>
      <c r="T44" s="358"/>
      <c r="U44" s="358"/>
      <c r="V44" s="358"/>
      <c r="W44" s="358"/>
      <c r="Y44" s="351"/>
      <c r="Z44" s="351"/>
      <c r="AA44" s="351"/>
      <c r="AB44" s="351"/>
      <c r="AC44" s="351"/>
      <c r="AD44" s="351"/>
      <c r="AE44" s="351"/>
    </row>
    <row r="45" spans="1:47" ht="14.1" customHeight="1">
      <c r="A45" s="1294" t="s">
        <v>1071</v>
      </c>
      <c r="Y45" s="351"/>
      <c r="Z45" s="351"/>
      <c r="AA45" s="351"/>
      <c r="AB45" s="351"/>
      <c r="AC45" s="351"/>
      <c r="AD45" s="351"/>
      <c r="AE45" s="351"/>
    </row>
    <row r="46" spans="1:47" ht="14.1" customHeight="1">
      <c r="Y46" s="351"/>
      <c r="Z46" s="351"/>
      <c r="AA46" s="351"/>
      <c r="AB46" s="351"/>
      <c r="AC46" s="351"/>
      <c r="AD46" s="351"/>
      <c r="AE46" s="351"/>
    </row>
    <row r="47" spans="1:47" ht="14.1" customHeight="1">
      <c r="Y47" s="351"/>
      <c r="Z47" s="351"/>
      <c r="AA47" s="351"/>
      <c r="AB47" s="351"/>
      <c r="AC47" s="351"/>
      <c r="AD47" s="351"/>
      <c r="AE47" s="351"/>
    </row>
    <row r="48" spans="1:47" ht="14.1" customHeight="1">
      <c r="Y48" s="351"/>
      <c r="Z48" s="351"/>
      <c r="AA48" s="351"/>
      <c r="AB48" s="351"/>
      <c r="AC48" s="351"/>
      <c r="AD48" s="351"/>
      <c r="AE48" s="351"/>
    </row>
    <row r="49" spans="25:31" ht="14.1" customHeight="1">
      <c r="Y49" s="351"/>
      <c r="Z49" s="351"/>
      <c r="AA49" s="351"/>
      <c r="AB49" s="351"/>
      <c r="AC49" s="351"/>
      <c r="AD49" s="351"/>
      <c r="AE49" s="351"/>
    </row>
    <row r="50" spans="25:31" ht="14.1" customHeight="1">
      <c r="Y50" s="351"/>
      <c r="Z50" s="351"/>
      <c r="AA50" s="351"/>
      <c r="AB50" s="351"/>
      <c r="AC50" s="351"/>
      <c r="AD50" s="351"/>
      <c r="AE50" s="351"/>
    </row>
    <row r="51" spans="25:31" ht="14.1" customHeight="1">
      <c r="Y51" s="351"/>
      <c r="Z51" s="351"/>
      <c r="AA51" s="351"/>
      <c r="AB51" s="351"/>
      <c r="AC51" s="351"/>
      <c r="AD51" s="351"/>
      <c r="AE51" s="351"/>
    </row>
    <row r="52" spans="25:31" ht="14.1" customHeight="1">
      <c r="Y52" s="351"/>
      <c r="Z52" s="351"/>
      <c r="AA52" s="351"/>
      <c r="AB52" s="351"/>
      <c r="AC52" s="351"/>
      <c r="AD52" s="351"/>
      <c r="AE52" s="351"/>
    </row>
    <row r="53" spans="25:31" ht="14.1" customHeight="1">
      <c r="Y53" s="351"/>
      <c r="Z53" s="351"/>
      <c r="AA53" s="351"/>
      <c r="AB53" s="351"/>
      <c r="AC53" s="351"/>
      <c r="AD53" s="351"/>
      <c r="AE53" s="351"/>
    </row>
    <row r="54" spans="25:31" ht="14.1" customHeight="1">
      <c r="Y54" s="351"/>
      <c r="Z54" s="351"/>
      <c r="AA54" s="351"/>
      <c r="AB54" s="351"/>
      <c r="AC54" s="351"/>
      <c r="AD54" s="351"/>
      <c r="AE54" s="351"/>
    </row>
    <row r="55" spans="25:31" ht="14.1" customHeight="1">
      <c r="Y55" s="351"/>
      <c r="Z55" s="351"/>
      <c r="AA55" s="351"/>
      <c r="AB55" s="351"/>
      <c r="AC55" s="351"/>
      <c r="AD55" s="351"/>
      <c r="AE55" s="351"/>
    </row>
    <row r="56" spans="25:31" ht="14.1" customHeight="1">
      <c r="Y56" s="351"/>
      <c r="Z56" s="351"/>
      <c r="AA56" s="351"/>
      <c r="AB56" s="351"/>
      <c r="AC56" s="351"/>
      <c r="AD56" s="351"/>
      <c r="AE56" s="351"/>
    </row>
    <row r="57" spans="25:31" ht="14.1" customHeight="1">
      <c r="Y57" s="351"/>
      <c r="Z57" s="351"/>
      <c r="AA57" s="351"/>
      <c r="AB57" s="351"/>
      <c r="AC57" s="351"/>
      <c r="AD57" s="351"/>
      <c r="AE57" s="351"/>
    </row>
    <row r="58" spans="25:31" ht="14.1" customHeight="1">
      <c r="Y58" s="351"/>
      <c r="Z58" s="351"/>
      <c r="AA58" s="351"/>
      <c r="AB58" s="351"/>
      <c r="AC58" s="351"/>
      <c r="AD58" s="351"/>
      <c r="AE58" s="351"/>
    </row>
    <row r="59" spans="25:31" ht="14.1" customHeight="1">
      <c r="Y59" s="351"/>
      <c r="Z59" s="351"/>
      <c r="AA59" s="351"/>
      <c r="AB59" s="351"/>
      <c r="AC59" s="351"/>
      <c r="AD59" s="351"/>
      <c r="AE59" s="351"/>
    </row>
    <row r="60" spans="25:31" ht="14.1" customHeight="1">
      <c r="Y60" s="351"/>
      <c r="Z60" s="351"/>
      <c r="AA60" s="351"/>
      <c r="AB60" s="351"/>
      <c r="AC60" s="351"/>
      <c r="AD60" s="351"/>
      <c r="AE60" s="351"/>
    </row>
    <row r="61" spans="25:31" ht="14.1" customHeight="1">
      <c r="Y61" s="351"/>
      <c r="Z61" s="351"/>
      <c r="AA61" s="351"/>
      <c r="AB61" s="351"/>
      <c r="AC61" s="351"/>
      <c r="AD61" s="351"/>
      <c r="AE61" s="351"/>
    </row>
    <row r="62" spans="25:31" ht="14.1" customHeight="1">
      <c r="Y62" s="351"/>
      <c r="Z62" s="351"/>
      <c r="AA62" s="351"/>
      <c r="AB62" s="351"/>
      <c r="AC62" s="351"/>
      <c r="AD62" s="351"/>
      <c r="AE62" s="351"/>
    </row>
    <row r="63" spans="25:31" ht="14.1" customHeight="1">
      <c r="Y63" s="351"/>
      <c r="Z63" s="351"/>
      <c r="AA63" s="351"/>
      <c r="AB63" s="351"/>
      <c r="AC63" s="351"/>
      <c r="AD63" s="351"/>
      <c r="AE63" s="351"/>
    </row>
    <row r="64" spans="25:31" ht="14.1" customHeight="1">
      <c r="Y64" s="351"/>
      <c r="Z64" s="351"/>
      <c r="AA64" s="351"/>
      <c r="AB64" s="351"/>
      <c r="AC64" s="351"/>
      <c r="AD64" s="351"/>
      <c r="AE64" s="351"/>
    </row>
    <row r="65" spans="1:31" ht="14.1" customHeight="1">
      <c r="Y65" s="351"/>
      <c r="Z65" s="351"/>
      <c r="AA65" s="351"/>
      <c r="AB65" s="351"/>
      <c r="AC65" s="351"/>
      <c r="AD65" s="351"/>
      <c r="AE65" s="351"/>
    </row>
    <row r="66" spans="1:31" ht="14.1" customHeight="1">
      <c r="Y66" s="351"/>
      <c r="Z66" s="351"/>
      <c r="AA66" s="351"/>
      <c r="AB66" s="351"/>
      <c r="AC66" s="351"/>
      <c r="AD66" s="351"/>
      <c r="AE66" s="351"/>
    </row>
    <row r="67" spans="1:31" ht="14.1" customHeight="1">
      <c r="Y67" s="351"/>
      <c r="Z67" s="351"/>
      <c r="AA67" s="351"/>
      <c r="AB67" s="351"/>
      <c r="AC67" s="351"/>
      <c r="AD67" s="351"/>
      <c r="AE67" s="351"/>
    </row>
    <row r="68" spans="1:31" ht="14.1" customHeight="1">
      <c r="Y68" s="351"/>
      <c r="Z68" s="351"/>
      <c r="AA68" s="351"/>
      <c r="AB68" s="351"/>
      <c r="AC68" s="351"/>
      <c r="AD68" s="351"/>
      <c r="AE68" s="351"/>
    </row>
    <row r="69" spans="1:31" ht="14.1" customHeight="1">
      <c r="Y69" s="351"/>
      <c r="Z69" s="351"/>
      <c r="AA69" s="351"/>
      <c r="AB69" s="351"/>
      <c r="AC69" s="351"/>
      <c r="AD69" s="351"/>
      <c r="AE69" s="351"/>
    </row>
    <row r="70" spans="1:31" ht="14.1" customHeight="1">
      <c r="Y70" s="351"/>
      <c r="Z70" s="351"/>
      <c r="AA70" s="351"/>
      <c r="AB70" s="351"/>
      <c r="AC70" s="351"/>
      <c r="AD70" s="351"/>
      <c r="AE70" s="351"/>
    </row>
    <row r="71" spans="1:31" ht="14.1" customHeight="1">
      <c r="A71" s="351"/>
      <c r="B71" s="351"/>
      <c r="C71" s="351"/>
      <c r="D71" s="351"/>
      <c r="E71" s="351"/>
      <c r="F71" s="351"/>
      <c r="Y71" s="351"/>
      <c r="Z71" s="351"/>
      <c r="AA71" s="351"/>
      <c r="AB71" s="351"/>
      <c r="AC71" s="351"/>
      <c r="AD71" s="351"/>
      <c r="AE71" s="351"/>
    </row>
    <row r="72" spans="1:31" ht="14.1" customHeight="1">
      <c r="A72" s="351"/>
      <c r="B72" s="351"/>
      <c r="C72" s="351"/>
      <c r="D72" s="351"/>
      <c r="E72" s="351"/>
      <c r="F72" s="351"/>
      <c r="Y72" s="351"/>
      <c r="Z72" s="351"/>
      <c r="AA72" s="351"/>
      <c r="AB72" s="351"/>
      <c r="AC72" s="351"/>
      <c r="AD72" s="351"/>
      <c r="AE72" s="351"/>
    </row>
    <row r="73" spans="1:31" ht="14.1" customHeight="1">
      <c r="A73" s="351"/>
      <c r="B73" s="351"/>
      <c r="C73" s="351"/>
      <c r="D73" s="351"/>
      <c r="E73" s="351"/>
      <c r="F73" s="351"/>
      <c r="Y73" s="351"/>
      <c r="Z73" s="351"/>
      <c r="AA73" s="351"/>
      <c r="AB73" s="351"/>
      <c r="AC73" s="351"/>
      <c r="AD73" s="351"/>
      <c r="AE73" s="351"/>
    </row>
    <row r="74" spans="1:31" ht="14.1" customHeight="1">
      <c r="A74" s="351"/>
      <c r="B74" s="351"/>
      <c r="C74" s="351"/>
      <c r="D74" s="351"/>
      <c r="E74" s="351"/>
      <c r="F74" s="351"/>
      <c r="X74" s="359"/>
      <c r="Y74" s="351"/>
      <c r="Z74" s="351"/>
      <c r="AA74" s="351"/>
      <c r="AB74" s="351"/>
      <c r="AC74" s="351"/>
      <c r="AD74" s="351"/>
      <c r="AE74" s="351"/>
    </row>
    <row r="75" spans="1:31" ht="14.1" customHeight="1">
      <c r="A75" s="351"/>
      <c r="B75" s="351"/>
      <c r="C75" s="351"/>
      <c r="D75" s="351"/>
      <c r="E75" s="351"/>
      <c r="F75" s="351"/>
    </row>
    <row r="76" spans="1:31" ht="14.1" customHeight="1">
      <c r="A76" s="351"/>
      <c r="B76" s="351"/>
      <c r="C76" s="351"/>
      <c r="D76" s="351"/>
      <c r="E76" s="351"/>
      <c r="F76" s="351"/>
    </row>
    <row r="77" spans="1:31" ht="14.1" customHeight="1"/>
    <row r="78" spans="1:31">
      <c r="Y78" s="351"/>
      <c r="Z78" s="351"/>
      <c r="AA78" s="351"/>
      <c r="AB78" s="351"/>
      <c r="AC78" s="351"/>
      <c r="AD78" s="351"/>
      <c r="AE78" s="351"/>
    </row>
    <row r="79" spans="1:31" ht="12.75" hidden="1" customHeight="1">
      <c r="Y79" s="351"/>
      <c r="Z79" s="351"/>
      <c r="AA79" s="351"/>
      <c r="AB79" s="351"/>
      <c r="AC79" s="351"/>
      <c r="AD79" s="351"/>
      <c r="AE79" s="351"/>
    </row>
    <row r="80" spans="1:31" ht="14.1" customHeight="1">
      <c r="Y80" s="351"/>
      <c r="Z80" s="351"/>
      <c r="AA80" s="351"/>
      <c r="AB80" s="351"/>
      <c r="AC80" s="351"/>
      <c r="AD80" s="351"/>
      <c r="AE80" s="351"/>
    </row>
    <row r="81" spans="25:31" ht="14.1" customHeight="1">
      <c r="Y81" s="351"/>
      <c r="Z81" s="351"/>
      <c r="AA81" s="351"/>
      <c r="AB81" s="351"/>
      <c r="AC81" s="351"/>
      <c r="AD81" s="351"/>
      <c r="AE81" s="351"/>
    </row>
    <row r="82" spans="25:31" ht="14.1" customHeight="1">
      <c r="Y82" s="351"/>
      <c r="Z82" s="351"/>
      <c r="AA82" s="351"/>
      <c r="AB82" s="351"/>
      <c r="AC82" s="351"/>
      <c r="AD82" s="351"/>
      <c r="AE82" s="351"/>
    </row>
    <row r="83" spans="25:31" ht="14.1" customHeight="1">
      <c r="Y83" s="351"/>
      <c r="Z83" s="351"/>
      <c r="AA83" s="351"/>
      <c r="AB83" s="351"/>
      <c r="AC83" s="351"/>
      <c r="AD83" s="351"/>
      <c r="AE83" s="351"/>
    </row>
    <row r="84" spans="25:31" ht="14.1" customHeight="1">
      <c r="Y84" s="351"/>
      <c r="Z84" s="351"/>
      <c r="AA84" s="351"/>
      <c r="AB84" s="351"/>
      <c r="AC84" s="351"/>
      <c r="AD84" s="351"/>
      <c r="AE84" s="351"/>
    </row>
    <row r="85" spans="25:31" ht="14.1" customHeight="1">
      <c r="Y85" s="351"/>
      <c r="Z85" s="351"/>
      <c r="AA85" s="351"/>
      <c r="AB85" s="351"/>
      <c r="AC85" s="351"/>
      <c r="AD85" s="351"/>
      <c r="AE85" s="351"/>
    </row>
    <row r="86" spans="25:31" ht="14.1" customHeight="1">
      <c r="Y86" s="351"/>
      <c r="Z86" s="351"/>
      <c r="AA86" s="351"/>
      <c r="AB86" s="351"/>
      <c r="AC86" s="351"/>
      <c r="AD86" s="351"/>
      <c r="AE86" s="351"/>
    </row>
    <row r="87" spans="25:31" ht="14.1" customHeight="1">
      <c r="Y87" s="351"/>
      <c r="Z87" s="351"/>
      <c r="AA87" s="351"/>
      <c r="AB87" s="351"/>
      <c r="AC87" s="351"/>
      <c r="AD87" s="351"/>
      <c r="AE87" s="351"/>
    </row>
    <row r="88" spans="25:31" ht="14.1" customHeight="1">
      <c r="Y88" s="351"/>
      <c r="Z88" s="351"/>
      <c r="AA88" s="351"/>
      <c r="AB88" s="351"/>
      <c r="AC88" s="351"/>
      <c r="AD88" s="351"/>
      <c r="AE88" s="351"/>
    </row>
    <row r="89" spans="25:31" ht="14.1" customHeight="1">
      <c r="Y89" s="351"/>
      <c r="Z89" s="351"/>
      <c r="AA89" s="351"/>
      <c r="AB89" s="351"/>
      <c r="AC89" s="351"/>
      <c r="AD89" s="351"/>
      <c r="AE89" s="351"/>
    </row>
    <row r="90" spans="25:31" ht="14.1" customHeight="1">
      <c r="Y90" s="351"/>
      <c r="Z90" s="351"/>
      <c r="AA90" s="351"/>
      <c r="AB90" s="351"/>
      <c r="AC90" s="351"/>
      <c r="AD90" s="351"/>
      <c r="AE90" s="351"/>
    </row>
    <row r="91" spans="25:31" ht="14.1" customHeight="1">
      <c r="Y91" s="351"/>
      <c r="Z91" s="351"/>
      <c r="AA91" s="351"/>
      <c r="AB91" s="351"/>
      <c r="AC91" s="351"/>
      <c r="AD91" s="351"/>
      <c r="AE91" s="351"/>
    </row>
    <row r="92" spans="25:31" ht="14.1" customHeight="1">
      <c r="Y92" s="351"/>
      <c r="Z92" s="351"/>
      <c r="AA92" s="351"/>
      <c r="AB92" s="351"/>
      <c r="AC92" s="351"/>
      <c r="AD92" s="351"/>
      <c r="AE92" s="351"/>
    </row>
    <row r="93" spans="25:31" ht="14.1" customHeight="1">
      <c r="Y93" s="351"/>
      <c r="Z93" s="351"/>
      <c r="AA93" s="351"/>
      <c r="AB93" s="351"/>
      <c r="AC93" s="351"/>
      <c r="AD93" s="351"/>
      <c r="AE93" s="351"/>
    </row>
    <row r="94" spans="25:31" ht="14.1" customHeight="1">
      <c r="Y94" s="351"/>
      <c r="Z94" s="351"/>
      <c r="AA94" s="351"/>
      <c r="AB94" s="351"/>
      <c r="AC94" s="351"/>
      <c r="AD94" s="351"/>
      <c r="AE94" s="351"/>
    </row>
    <row r="95" spans="25:31" ht="14.1" customHeight="1">
      <c r="Y95" s="351"/>
      <c r="Z95" s="351"/>
      <c r="AA95" s="351"/>
      <c r="AB95" s="351"/>
      <c r="AC95" s="351"/>
      <c r="AD95" s="351"/>
      <c r="AE95" s="351"/>
    </row>
    <row r="96" spans="25:31" ht="14.1" customHeight="1">
      <c r="Y96" s="351"/>
      <c r="Z96" s="351"/>
      <c r="AA96" s="351"/>
      <c r="AB96" s="351"/>
      <c r="AC96" s="351"/>
      <c r="AD96" s="351"/>
      <c r="AE96" s="351"/>
    </row>
    <row r="97" spans="25:31" ht="14.1" customHeight="1">
      <c r="Y97" s="351"/>
      <c r="Z97" s="351"/>
      <c r="AA97" s="351"/>
      <c r="AB97" s="351"/>
      <c r="AC97" s="351"/>
      <c r="AD97" s="351"/>
      <c r="AE97" s="351"/>
    </row>
    <row r="98" spans="25:31" ht="14.1" customHeight="1">
      <c r="Y98" s="351"/>
      <c r="Z98" s="351"/>
      <c r="AA98" s="351"/>
      <c r="AB98" s="351"/>
      <c r="AC98" s="351"/>
      <c r="AD98" s="351"/>
      <c r="AE98" s="351"/>
    </row>
    <row r="99" spans="25:31" ht="14.1" customHeight="1">
      <c r="Y99" s="351"/>
      <c r="Z99" s="351"/>
      <c r="AA99" s="351"/>
      <c r="AB99" s="351"/>
      <c r="AC99" s="351"/>
      <c r="AD99" s="351"/>
      <c r="AE99" s="351"/>
    </row>
    <row r="100" spans="25:31" ht="14.1" customHeight="1">
      <c r="Y100" s="351"/>
      <c r="Z100" s="351"/>
      <c r="AA100" s="351"/>
      <c r="AB100" s="351"/>
      <c r="AC100" s="351"/>
      <c r="AD100" s="351"/>
      <c r="AE100" s="351"/>
    </row>
    <row r="101" spans="25:31" ht="14.1" customHeight="1">
      <c r="Y101" s="351"/>
      <c r="Z101" s="351"/>
      <c r="AA101" s="351"/>
      <c r="AB101" s="351"/>
      <c r="AC101" s="351"/>
      <c r="AD101" s="351"/>
      <c r="AE101" s="351"/>
    </row>
    <row r="102" spans="25:31" ht="14.1" customHeight="1">
      <c r="Y102" s="351"/>
      <c r="Z102" s="351"/>
      <c r="AA102" s="351"/>
      <c r="AB102" s="351"/>
      <c r="AC102" s="351"/>
      <c r="AD102" s="351"/>
      <c r="AE102" s="351"/>
    </row>
    <row r="103" spans="25:31" ht="14.1" customHeight="1">
      <c r="Y103" s="351"/>
      <c r="Z103" s="351"/>
      <c r="AA103" s="351"/>
      <c r="AB103" s="351"/>
      <c r="AC103" s="351"/>
      <c r="AD103" s="351"/>
      <c r="AE103" s="351"/>
    </row>
    <row r="104" spans="25:31" ht="14.1" customHeight="1">
      <c r="Y104" s="351"/>
      <c r="Z104" s="351"/>
      <c r="AA104" s="351"/>
      <c r="AB104" s="351"/>
      <c r="AC104" s="351"/>
      <c r="AD104" s="351"/>
      <c r="AE104" s="351"/>
    </row>
    <row r="105" spans="25:31" ht="14.1" customHeight="1">
      <c r="Y105" s="351"/>
      <c r="Z105" s="351"/>
      <c r="AA105" s="351"/>
      <c r="AB105" s="351"/>
      <c r="AC105" s="351"/>
      <c r="AD105" s="351"/>
      <c r="AE105" s="351"/>
    </row>
    <row r="106" spans="25:31" ht="14.1" customHeight="1">
      <c r="Y106" s="351"/>
      <c r="Z106" s="351"/>
      <c r="AA106" s="351"/>
      <c r="AB106" s="351"/>
      <c r="AC106" s="351"/>
      <c r="AD106" s="351"/>
      <c r="AE106" s="351"/>
    </row>
    <row r="107" spans="25:31" ht="14.1" customHeight="1">
      <c r="Y107" s="351"/>
      <c r="Z107" s="351"/>
      <c r="AA107" s="351"/>
      <c r="AB107" s="351"/>
      <c r="AC107" s="351"/>
      <c r="AD107" s="351"/>
      <c r="AE107" s="351"/>
    </row>
    <row r="108" spans="25:31" ht="14.1" customHeight="1">
      <c r="Y108" s="351"/>
      <c r="Z108" s="351"/>
      <c r="AA108" s="351"/>
      <c r="AB108" s="351"/>
      <c r="AC108" s="351"/>
      <c r="AD108" s="351"/>
      <c r="AE108" s="351"/>
    </row>
    <row r="109" spans="25:31" ht="14.1" customHeight="1">
      <c r="Y109" s="351"/>
      <c r="Z109" s="351"/>
      <c r="AA109" s="351"/>
      <c r="AB109" s="351"/>
      <c r="AC109" s="351"/>
      <c r="AD109" s="351"/>
      <c r="AE109" s="351"/>
    </row>
    <row r="110" spans="25:31" ht="14.1" customHeight="1">
      <c r="Y110" s="351"/>
      <c r="Z110" s="351"/>
      <c r="AA110" s="351"/>
      <c r="AB110" s="351"/>
      <c r="AC110" s="351"/>
      <c r="AD110" s="351"/>
      <c r="AE110" s="351"/>
    </row>
    <row r="111" spans="25:31" ht="14.1" customHeight="1">
      <c r="Y111" s="351"/>
      <c r="Z111" s="351"/>
      <c r="AA111" s="351"/>
      <c r="AB111" s="351"/>
      <c r="AC111" s="351"/>
      <c r="AD111" s="351"/>
      <c r="AE111" s="351"/>
    </row>
    <row r="112" spans="25:31" ht="14.1" customHeight="1">
      <c r="Y112" s="351"/>
      <c r="Z112" s="351"/>
      <c r="AA112" s="351"/>
      <c r="AB112" s="351"/>
      <c r="AC112" s="351"/>
      <c r="AD112" s="351"/>
      <c r="AE112" s="351"/>
    </row>
    <row r="113" spans="25:31" ht="14.1" customHeight="1">
      <c r="Y113" s="351"/>
      <c r="Z113" s="351"/>
      <c r="AA113" s="351"/>
      <c r="AB113" s="351"/>
      <c r="AC113" s="351"/>
      <c r="AD113" s="351"/>
      <c r="AE113" s="351"/>
    </row>
    <row r="114" spans="25:31" ht="14.1" customHeight="1">
      <c r="Y114" s="351"/>
      <c r="Z114" s="351"/>
      <c r="AA114" s="351"/>
      <c r="AB114" s="351"/>
      <c r="AC114" s="351"/>
      <c r="AD114" s="351"/>
      <c r="AE114" s="351"/>
    </row>
    <row r="115" spans="25:31" ht="14.1" customHeight="1">
      <c r="Y115" s="351"/>
      <c r="Z115" s="351"/>
      <c r="AA115" s="351"/>
      <c r="AB115" s="351"/>
      <c r="AC115" s="351"/>
      <c r="AD115" s="351"/>
      <c r="AE115" s="351"/>
    </row>
    <row r="116" spans="25:31" ht="14.1" customHeight="1">
      <c r="Y116" s="351"/>
      <c r="Z116" s="351"/>
      <c r="AA116" s="351"/>
      <c r="AB116" s="351"/>
      <c r="AC116" s="351"/>
      <c r="AD116" s="351"/>
      <c r="AE116" s="351"/>
    </row>
    <row r="117" spans="25:31" ht="14.1" customHeight="1">
      <c r="Y117" s="351"/>
      <c r="Z117" s="351"/>
      <c r="AA117" s="351"/>
      <c r="AB117" s="351"/>
      <c r="AC117" s="351"/>
      <c r="AD117" s="351"/>
      <c r="AE117" s="351"/>
    </row>
    <row r="118" spans="25:31" ht="14.1" customHeight="1">
      <c r="Y118" s="351"/>
      <c r="Z118" s="351"/>
      <c r="AA118" s="351"/>
      <c r="AB118" s="351"/>
      <c r="AC118" s="351"/>
      <c r="AD118" s="351"/>
      <c r="AE118" s="351"/>
    </row>
    <row r="119" spans="25:31" ht="14.1" customHeight="1">
      <c r="Y119" s="351"/>
      <c r="Z119" s="351"/>
      <c r="AA119" s="351"/>
      <c r="AB119" s="351"/>
      <c r="AC119" s="351"/>
      <c r="AD119" s="351"/>
      <c r="AE119" s="351"/>
    </row>
    <row r="120" spans="25:31" ht="14.1" customHeight="1">
      <c r="Y120" s="351"/>
      <c r="Z120" s="351"/>
      <c r="AA120" s="351"/>
      <c r="AB120" s="351"/>
      <c r="AC120" s="351"/>
      <c r="AD120" s="351"/>
      <c r="AE120" s="351"/>
    </row>
    <row r="121" spans="25:31" ht="14.1" customHeight="1">
      <c r="Y121" s="351"/>
      <c r="Z121" s="351"/>
      <c r="AA121" s="351"/>
      <c r="AB121" s="351"/>
      <c r="AC121" s="351"/>
      <c r="AD121" s="351"/>
      <c r="AE121" s="351"/>
    </row>
    <row r="122" spans="25:31" ht="14.1" customHeight="1">
      <c r="Y122" s="351"/>
      <c r="Z122" s="351"/>
      <c r="AA122" s="351"/>
      <c r="AB122" s="351"/>
      <c r="AC122" s="351"/>
      <c r="AD122" s="351"/>
      <c r="AE122" s="351"/>
    </row>
    <row r="123" spans="25:31" ht="14.1" customHeight="1">
      <c r="Y123" s="351"/>
      <c r="Z123" s="351"/>
      <c r="AA123" s="351"/>
      <c r="AB123" s="351"/>
      <c r="AC123" s="351"/>
      <c r="AD123" s="351"/>
      <c r="AE123" s="351"/>
    </row>
    <row r="124" spans="25:31" ht="14.1" customHeight="1">
      <c r="Y124" s="351"/>
      <c r="Z124" s="351"/>
      <c r="AA124" s="351"/>
      <c r="AB124" s="351"/>
      <c r="AC124" s="351"/>
      <c r="AD124" s="351"/>
      <c r="AE124" s="351"/>
    </row>
    <row r="125" spans="25:31" ht="14.1" customHeight="1">
      <c r="Y125" s="351"/>
      <c r="Z125" s="351"/>
      <c r="AA125" s="351"/>
      <c r="AB125" s="351"/>
      <c r="AC125" s="351"/>
      <c r="AD125" s="351"/>
      <c r="AE125" s="351"/>
    </row>
    <row r="126" spans="25:31" ht="14.1" customHeight="1">
      <c r="Y126" s="351"/>
      <c r="Z126" s="351"/>
      <c r="AA126" s="351"/>
      <c r="AB126" s="351"/>
      <c r="AC126" s="351"/>
      <c r="AD126" s="351"/>
      <c r="AE126" s="351"/>
    </row>
    <row r="127" spans="25:31" ht="14.1" customHeight="1">
      <c r="Y127" s="351"/>
      <c r="Z127" s="351"/>
      <c r="AA127" s="351"/>
      <c r="AB127" s="351"/>
      <c r="AC127" s="351"/>
      <c r="AD127" s="351"/>
      <c r="AE127" s="351"/>
    </row>
    <row r="128" spans="25:31" ht="14.1" customHeight="1">
      <c r="Y128" s="351"/>
      <c r="Z128" s="351"/>
      <c r="AA128" s="351"/>
      <c r="AB128" s="351"/>
      <c r="AC128" s="351"/>
      <c r="AD128" s="351"/>
      <c r="AE128" s="351"/>
    </row>
    <row r="129" spans="25:31" ht="14.1" customHeight="1">
      <c r="Y129" s="351"/>
      <c r="Z129" s="351"/>
      <c r="AA129" s="351"/>
      <c r="AB129" s="351"/>
      <c r="AC129" s="351"/>
      <c r="AD129" s="351"/>
      <c r="AE129" s="351"/>
    </row>
    <row r="130" spans="25:31" ht="14.1" customHeight="1">
      <c r="Y130" s="351"/>
      <c r="Z130" s="351"/>
      <c r="AA130" s="351"/>
      <c r="AB130" s="351"/>
      <c r="AC130" s="351"/>
      <c r="AD130" s="351"/>
      <c r="AE130" s="351"/>
    </row>
    <row r="131" spans="25:31" ht="14.1" customHeight="1">
      <c r="Y131" s="351"/>
      <c r="Z131" s="351"/>
      <c r="AA131" s="351"/>
      <c r="AB131" s="351"/>
      <c r="AC131" s="351"/>
      <c r="AD131" s="351"/>
      <c r="AE131" s="351"/>
    </row>
    <row r="132" spans="25:31" ht="14.1" customHeight="1">
      <c r="Y132" s="351"/>
      <c r="Z132" s="351"/>
      <c r="AA132" s="351"/>
      <c r="AB132" s="351"/>
      <c r="AC132" s="351"/>
      <c r="AD132" s="351"/>
      <c r="AE132" s="351"/>
    </row>
    <row r="133" spans="25:31" ht="14.1" customHeight="1">
      <c r="Y133" s="351"/>
      <c r="Z133" s="351"/>
      <c r="AA133" s="351"/>
      <c r="AB133" s="351"/>
      <c r="AC133" s="351"/>
      <c r="AD133" s="351"/>
      <c r="AE133" s="351"/>
    </row>
    <row r="134" spans="25:31" ht="14.1" customHeight="1">
      <c r="Y134" s="351"/>
      <c r="Z134" s="351"/>
      <c r="AA134" s="351"/>
      <c r="AB134" s="351"/>
      <c r="AC134" s="351"/>
      <c r="AD134" s="351"/>
      <c r="AE134" s="351"/>
    </row>
    <row r="135" spans="25:31" ht="14.1" customHeight="1">
      <c r="Y135" s="351"/>
      <c r="Z135" s="351"/>
      <c r="AA135" s="351"/>
      <c r="AB135" s="351"/>
      <c r="AC135" s="351"/>
      <c r="AD135" s="351"/>
      <c r="AE135" s="351"/>
    </row>
    <row r="136" spans="25:31" ht="14.1" customHeight="1">
      <c r="Y136" s="351"/>
      <c r="Z136" s="351"/>
      <c r="AA136" s="351"/>
      <c r="AB136" s="351"/>
      <c r="AC136" s="351"/>
      <c r="AD136" s="351"/>
      <c r="AE136" s="351"/>
    </row>
    <row r="137" spans="25:31" ht="14.1" customHeight="1">
      <c r="Y137" s="351"/>
      <c r="Z137" s="351"/>
      <c r="AA137" s="351"/>
      <c r="AB137" s="351"/>
      <c r="AC137" s="351"/>
      <c r="AD137" s="351"/>
      <c r="AE137" s="351"/>
    </row>
    <row r="138" spans="25:31" ht="14.1" customHeight="1">
      <c r="Y138" s="351"/>
      <c r="Z138" s="351"/>
      <c r="AA138" s="351"/>
      <c r="AB138" s="351"/>
      <c r="AC138" s="351"/>
      <c r="AD138" s="351"/>
      <c r="AE138" s="351"/>
    </row>
    <row r="139" spans="25:31" ht="14.1" customHeight="1">
      <c r="Y139" s="351"/>
      <c r="Z139" s="351"/>
      <c r="AA139" s="351"/>
      <c r="AB139" s="351"/>
      <c r="AC139" s="351"/>
      <c r="AD139" s="351"/>
      <c r="AE139" s="351"/>
    </row>
    <row r="140" spans="25:31" ht="14.1" customHeight="1">
      <c r="Y140" s="351"/>
      <c r="Z140" s="351"/>
      <c r="AA140" s="351"/>
      <c r="AB140" s="351"/>
      <c r="AC140" s="351"/>
      <c r="AD140" s="351"/>
      <c r="AE140" s="351"/>
    </row>
    <row r="141" spans="25:31" ht="14.1" customHeight="1">
      <c r="Y141" s="351"/>
      <c r="Z141" s="351"/>
      <c r="AA141" s="351"/>
      <c r="AB141" s="351"/>
      <c r="AC141" s="351"/>
      <c r="AD141" s="351"/>
      <c r="AE141" s="351"/>
    </row>
    <row r="142" spans="25:31" ht="14.1" customHeight="1">
      <c r="Y142" s="351"/>
      <c r="Z142" s="351"/>
      <c r="AA142" s="351"/>
      <c r="AB142" s="351"/>
      <c r="AC142" s="351"/>
      <c r="AD142" s="351"/>
      <c r="AE142" s="351"/>
    </row>
    <row r="143" spans="25:31" ht="14.1" customHeight="1">
      <c r="Y143" s="351"/>
      <c r="Z143" s="351"/>
      <c r="AA143" s="351"/>
      <c r="AB143" s="351"/>
      <c r="AC143" s="351"/>
      <c r="AD143" s="351"/>
      <c r="AE143" s="351"/>
    </row>
    <row r="144" spans="25:31" ht="14.1" customHeight="1">
      <c r="Y144" s="351"/>
      <c r="Z144" s="351"/>
      <c r="AA144" s="351"/>
      <c r="AB144" s="351"/>
      <c r="AC144" s="351"/>
      <c r="AD144" s="351"/>
      <c r="AE144" s="351"/>
    </row>
    <row r="145" spans="25:31" ht="14.1" customHeight="1">
      <c r="Y145" s="351"/>
      <c r="Z145" s="351"/>
      <c r="AA145" s="351"/>
      <c r="AB145" s="351"/>
      <c r="AC145" s="351"/>
      <c r="AD145" s="351"/>
      <c r="AE145" s="351"/>
    </row>
    <row r="146" spans="25:31" ht="14.1" customHeight="1">
      <c r="Y146" s="351"/>
      <c r="Z146" s="351"/>
      <c r="AA146" s="351"/>
      <c r="AB146" s="351"/>
      <c r="AC146" s="351"/>
      <c r="AD146" s="351"/>
      <c r="AE146" s="351"/>
    </row>
    <row r="147" spans="25:31" ht="14.1" customHeight="1">
      <c r="Y147" s="351"/>
      <c r="Z147" s="351"/>
      <c r="AA147" s="351"/>
      <c r="AB147" s="351"/>
      <c r="AC147" s="351"/>
      <c r="AD147" s="351"/>
      <c r="AE147" s="351"/>
    </row>
    <row r="148" spans="25:31" ht="14.1" customHeight="1">
      <c r="Y148" s="351"/>
      <c r="Z148" s="351"/>
      <c r="AA148" s="351"/>
      <c r="AB148" s="351"/>
      <c r="AC148" s="351"/>
      <c r="AD148" s="351"/>
      <c r="AE148" s="351"/>
    </row>
    <row r="149" spans="25:31" ht="14.1" customHeight="1">
      <c r="Y149" s="351"/>
      <c r="Z149" s="351"/>
      <c r="AA149" s="351"/>
      <c r="AB149" s="351"/>
      <c r="AC149" s="351"/>
      <c r="AD149" s="351"/>
      <c r="AE149" s="351"/>
    </row>
    <row r="150" spans="25:31" ht="14.1" customHeight="1">
      <c r="Y150" s="351"/>
      <c r="Z150" s="351"/>
      <c r="AA150" s="351"/>
      <c r="AB150" s="351"/>
      <c r="AC150" s="351"/>
      <c r="AD150" s="351"/>
      <c r="AE150" s="351"/>
    </row>
    <row r="151" spans="25:31" ht="14.1" customHeight="1">
      <c r="Y151" s="351"/>
      <c r="Z151" s="351"/>
      <c r="AA151" s="351"/>
      <c r="AB151" s="351"/>
      <c r="AC151" s="351"/>
      <c r="AD151" s="351"/>
      <c r="AE151" s="351"/>
    </row>
    <row r="152" spans="25:31" ht="14.1" customHeight="1">
      <c r="Y152" s="351"/>
      <c r="Z152" s="351"/>
      <c r="AA152" s="351"/>
      <c r="AB152" s="351"/>
      <c r="AC152" s="351"/>
      <c r="AD152" s="351"/>
      <c r="AE152" s="351"/>
    </row>
    <row r="153" spans="25:31" ht="14.1" customHeight="1">
      <c r="Y153" s="351"/>
      <c r="Z153" s="351"/>
      <c r="AA153" s="351"/>
      <c r="AB153" s="351"/>
      <c r="AC153" s="351"/>
      <c r="AD153" s="351"/>
      <c r="AE153" s="351"/>
    </row>
    <row r="154" spans="25:31" ht="14.1" customHeight="1">
      <c r="Y154" s="351"/>
      <c r="Z154" s="351"/>
      <c r="AA154" s="351"/>
      <c r="AB154" s="351"/>
      <c r="AC154" s="351"/>
      <c r="AD154" s="351"/>
      <c r="AE154" s="351"/>
    </row>
    <row r="155" spans="25:31" ht="14.1" customHeight="1">
      <c r="Y155" s="351"/>
      <c r="Z155" s="351"/>
      <c r="AA155" s="351"/>
      <c r="AB155" s="351"/>
      <c r="AC155" s="351"/>
      <c r="AD155" s="351"/>
      <c r="AE155" s="351"/>
    </row>
    <row r="156" spans="25:31" ht="14.1" customHeight="1">
      <c r="Y156" s="351"/>
      <c r="Z156" s="351"/>
      <c r="AA156" s="351"/>
      <c r="AB156" s="351"/>
      <c r="AC156" s="351"/>
      <c r="AD156" s="351"/>
      <c r="AE156" s="351"/>
    </row>
    <row r="157" spans="25:31" ht="14.1" customHeight="1">
      <c r="Y157" s="351"/>
      <c r="Z157" s="351"/>
      <c r="AA157" s="351"/>
      <c r="AB157" s="351"/>
      <c r="AC157" s="351"/>
      <c r="AD157" s="351"/>
      <c r="AE157" s="351"/>
    </row>
    <row r="158" spans="25:31" ht="14.1" customHeight="1">
      <c r="Y158" s="351"/>
      <c r="Z158" s="351"/>
      <c r="AA158" s="351"/>
      <c r="AB158" s="351"/>
      <c r="AC158" s="351"/>
      <c r="AD158" s="351"/>
      <c r="AE158" s="351"/>
    </row>
    <row r="159" spans="25:31" ht="14.1" customHeight="1">
      <c r="Y159" s="351"/>
      <c r="Z159" s="351"/>
      <c r="AA159" s="351"/>
      <c r="AB159" s="351"/>
      <c r="AC159" s="351"/>
      <c r="AD159" s="351"/>
      <c r="AE159" s="351"/>
    </row>
    <row r="160" spans="25:31" ht="14.1" customHeight="1">
      <c r="Y160" s="351"/>
      <c r="Z160" s="351"/>
      <c r="AA160" s="351"/>
      <c r="AB160" s="351"/>
      <c r="AC160" s="351"/>
      <c r="AD160" s="351"/>
      <c r="AE160" s="351"/>
    </row>
    <row r="161" spans="25:31" ht="14.1" customHeight="1">
      <c r="Y161" s="351"/>
      <c r="Z161" s="351"/>
      <c r="AA161" s="351"/>
      <c r="AB161" s="351"/>
      <c r="AC161" s="351"/>
      <c r="AD161" s="351"/>
      <c r="AE161" s="351"/>
    </row>
    <row r="162" spans="25:31" ht="14.1" customHeight="1">
      <c r="Y162" s="351"/>
      <c r="Z162" s="351"/>
      <c r="AA162" s="351"/>
      <c r="AB162" s="351"/>
      <c r="AC162" s="351"/>
      <c r="AD162" s="351"/>
      <c r="AE162" s="351"/>
    </row>
    <row r="163" spans="25:31" ht="14.1" customHeight="1">
      <c r="Y163" s="351"/>
      <c r="Z163" s="351"/>
      <c r="AA163" s="351"/>
      <c r="AB163" s="351"/>
      <c r="AC163" s="351"/>
      <c r="AD163" s="351"/>
      <c r="AE163" s="351"/>
    </row>
    <row r="164" spans="25:31" ht="14.1" customHeight="1">
      <c r="Y164" s="351"/>
      <c r="Z164" s="351"/>
      <c r="AA164" s="351"/>
      <c r="AB164" s="351"/>
      <c r="AC164" s="351"/>
      <c r="AD164" s="351"/>
      <c r="AE164" s="351"/>
    </row>
    <row r="165" spans="25:31" ht="14.1" customHeight="1">
      <c r="Y165" s="351"/>
      <c r="Z165" s="351"/>
      <c r="AA165" s="351"/>
      <c r="AB165" s="351"/>
      <c r="AC165" s="351"/>
      <c r="AD165" s="351"/>
      <c r="AE165" s="351"/>
    </row>
    <row r="166" spans="25:31" ht="14.1" customHeight="1">
      <c r="Y166" s="351"/>
      <c r="Z166" s="351"/>
      <c r="AA166" s="351"/>
      <c r="AB166" s="351"/>
      <c r="AC166" s="351"/>
      <c r="AD166" s="351"/>
      <c r="AE166" s="351"/>
    </row>
    <row r="167" spans="25:31" ht="14.1" customHeight="1">
      <c r="Y167" s="351"/>
      <c r="Z167" s="351"/>
      <c r="AA167" s="351"/>
      <c r="AB167" s="351"/>
      <c r="AC167" s="351"/>
      <c r="AD167" s="351"/>
      <c r="AE167" s="351"/>
    </row>
    <row r="168" spans="25:31" ht="14.1" customHeight="1">
      <c r="Y168" s="351"/>
      <c r="Z168" s="351"/>
      <c r="AA168" s="351"/>
      <c r="AB168" s="351"/>
      <c r="AC168" s="351"/>
      <c r="AD168" s="351"/>
      <c r="AE168" s="351"/>
    </row>
    <row r="169" spans="25:31" ht="14.1" customHeight="1">
      <c r="Y169" s="351"/>
      <c r="Z169" s="351"/>
      <c r="AA169" s="351"/>
      <c r="AB169" s="351"/>
      <c r="AC169" s="351"/>
      <c r="AD169" s="351"/>
      <c r="AE169" s="351"/>
    </row>
    <row r="170" spans="25:31" ht="14.1" customHeight="1">
      <c r="Y170" s="351"/>
      <c r="Z170" s="351"/>
      <c r="AA170" s="351"/>
      <c r="AB170" s="351"/>
      <c r="AC170" s="351"/>
      <c r="AD170" s="351"/>
      <c r="AE170" s="351"/>
    </row>
    <row r="171" spans="25:31" ht="14.1" customHeight="1">
      <c r="Y171" s="351"/>
      <c r="Z171" s="351"/>
      <c r="AA171" s="351"/>
      <c r="AB171" s="351"/>
      <c r="AC171" s="351"/>
      <c r="AD171" s="351"/>
      <c r="AE171" s="351"/>
    </row>
    <row r="172" spans="25:31" ht="14.1" customHeight="1">
      <c r="Y172" s="351"/>
      <c r="Z172" s="351"/>
      <c r="AA172" s="351"/>
      <c r="AB172" s="351"/>
      <c r="AC172" s="351"/>
      <c r="AD172" s="351"/>
      <c r="AE172" s="351"/>
    </row>
    <row r="173" spans="25:31" ht="14.1" customHeight="1">
      <c r="Y173" s="351"/>
      <c r="Z173" s="351"/>
      <c r="AA173" s="351"/>
      <c r="AB173" s="351"/>
      <c r="AC173" s="351"/>
      <c r="AD173" s="351"/>
      <c r="AE173" s="351"/>
    </row>
    <row r="174" spans="25:31" ht="14.1" customHeight="1">
      <c r="Y174" s="351"/>
      <c r="Z174" s="351"/>
      <c r="AA174" s="351"/>
      <c r="AB174" s="351"/>
      <c r="AC174" s="351"/>
      <c r="AD174" s="351"/>
      <c r="AE174" s="351"/>
    </row>
    <row r="175" spans="25:31" ht="14.1" customHeight="1">
      <c r="Y175" s="351"/>
      <c r="Z175" s="351"/>
      <c r="AA175" s="351"/>
      <c r="AB175" s="351"/>
      <c r="AC175" s="351"/>
      <c r="AD175" s="351"/>
      <c r="AE175" s="351"/>
    </row>
    <row r="176" spans="25:31" ht="14.1" customHeight="1">
      <c r="Y176" s="351"/>
      <c r="Z176" s="351"/>
      <c r="AA176" s="351"/>
      <c r="AB176" s="351"/>
      <c r="AC176" s="351"/>
      <c r="AD176" s="351"/>
      <c r="AE176" s="351"/>
    </row>
    <row r="177" spans="25:31" ht="14.1" customHeight="1">
      <c r="Y177" s="351"/>
      <c r="Z177" s="351"/>
      <c r="AA177" s="351"/>
      <c r="AB177" s="351"/>
      <c r="AC177" s="351"/>
      <c r="AD177" s="351"/>
      <c r="AE177" s="351"/>
    </row>
    <row r="178" spans="25:31" ht="14.1" customHeight="1">
      <c r="Y178" s="351"/>
      <c r="Z178" s="351"/>
      <c r="AA178" s="351"/>
      <c r="AB178" s="351"/>
      <c r="AC178" s="351"/>
      <c r="AD178" s="351"/>
      <c r="AE178" s="351"/>
    </row>
    <row r="179" spans="25:31" ht="14.1" customHeight="1">
      <c r="Y179" s="351"/>
      <c r="Z179" s="351"/>
      <c r="AA179" s="351"/>
      <c r="AB179" s="351"/>
      <c r="AC179" s="351"/>
      <c r="AD179" s="351"/>
      <c r="AE179" s="351"/>
    </row>
    <row r="180" spans="25:31" ht="14.1" customHeight="1">
      <c r="Y180" s="351"/>
      <c r="Z180" s="351"/>
      <c r="AA180" s="351"/>
      <c r="AB180" s="351"/>
      <c r="AC180" s="351"/>
      <c r="AD180" s="351"/>
      <c r="AE180" s="351"/>
    </row>
    <row r="181" spans="25:31" ht="14.1" customHeight="1">
      <c r="Y181" s="351"/>
      <c r="Z181" s="351"/>
      <c r="AA181" s="351"/>
      <c r="AB181" s="351"/>
      <c r="AC181" s="351"/>
      <c r="AD181" s="351"/>
      <c r="AE181" s="351"/>
    </row>
    <row r="182" spans="25:31" ht="14.1" customHeight="1">
      <c r="Y182" s="351"/>
      <c r="Z182" s="351"/>
      <c r="AA182" s="351"/>
      <c r="AB182" s="351"/>
      <c r="AC182" s="351"/>
      <c r="AD182" s="351"/>
      <c r="AE182" s="351"/>
    </row>
    <row r="183" spans="25:31">
      <c r="Y183" s="351"/>
      <c r="Z183" s="351"/>
      <c r="AA183" s="351"/>
      <c r="AB183" s="351"/>
      <c r="AC183" s="351"/>
      <c r="AD183" s="351"/>
      <c r="AE183" s="351"/>
    </row>
    <row r="184" spans="25:31">
      <c r="Y184" s="351"/>
      <c r="Z184" s="351"/>
      <c r="AA184" s="351"/>
      <c r="AB184" s="351"/>
      <c r="AC184" s="351"/>
      <c r="AD184" s="351"/>
      <c r="AE184" s="351"/>
    </row>
    <row r="185" spans="25:31">
      <c r="Y185" s="351"/>
      <c r="Z185" s="351"/>
      <c r="AA185" s="351"/>
      <c r="AB185" s="351"/>
      <c r="AC185" s="351"/>
      <c r="AD185" s="351"/>
      <c r="AE185" s="351"/>
    </row>
    <row r="186" spans="25:31">
      <c r="Y186" s="351"/>
      <c r="Z186" s="351"/>
      <c r="AA186" s="351"/>
      <c r="AB186" s="351"/>
      <c r="AC186" s="351"/>
      <c r="AD186" s="351"/>
      <c r="AE186" s="351"/>
    </row>
    <row r="187" spans="25:31">
      <c r="Y187" s="351"/>
      <c r="Z187" s="351"/>
      <c r="AA187" s="351"/>
      <c r="AB187" s="351"/>
      <c r="AC187" s="351"/>
      <c r="AD187" s="351"/>
      <c r="AE187" s="351"/>
    </row>
    <row r="188" spans="25:31">
      <c r="Y188" s="351"/>
      <c r="Z188" s="351"/>
      <c r="AA188" s="351"/>
      <c r="AB188" s="351"/>
      <c r="AC188" s="351"/>
      <c r="AD188" s="351"/>
      <c r="AE188" s="351"/>
    </row>
    <row r="189" spans="25:31">
      <c r="Y189" s="351"/>
      <c r="Z189" s="351"/>
      <c r="AA189" s="351"/>
      <c r="AB189" s="351"/>
      <c r="AC189" s="351"/>
      <c r="AD189" s="351"/>
      <c r="AE189" s="351"/>
    </row>
    <row r="190" spans="25:31">
      <c r="Y190" s="351"/>
      <c r="Z190" s="351"/>
      <c r="AA190" s="351"/>
      <c r="AB190" s="351"/>
      <c r="AC190" s="351"/>
      <c r="AD190" s="351"/>
      <c r="AE190" s="351"/>
    </row>
    <row r="191" spans="25:31">
      <c r="Y191" s="351"/>
      <c r="Z191" s="351"/>
      <c r="AA191" s="351"/>
      <c r="AB191" s="351"/>
      <c r="AC191" s="351"/>
      <c r="AD191" s="351"/>
      <c r="AE191" s="351"/>
    </row>
    <row r="192" spans="25:31">
      <c r="Y192" s="351"/>
      <c r="Z192" s="351"/>
      <c r="AA192" s="351"/>
      <c r="AB192" s="351"/>
      <c r="AC192" s="351"/>
      <c r="AD192" s="351"/>
      <c r="AE192" s="351"/>
    </row>
    <row r="193" spans="25:31">
      <c r="Y193" s="351"/>
      <c r="Z193" s="351"/>
      <c r="AA193" s="351"/>
      <c r="AB193" s="351"/>
      <c r="AC193" s="351"/>
      <c r="AD193" s="351"/>
      <c r="AE193" s="351"/>
    </row>
    <row r="194" spans="25:31">
      <c r="Y194" s="351"/>
      <c r="Z194" s="351"/>
      <c r="AA194" s="351"/>
      <c r="AB194" s="351"/>
      <c r="AC194" s="351"/>
      <c r="AD194" s="351"/>
      <c r="AE194" s="351"/>
    </row>
    <row r="195" spans="25:31">
      <c r="Y195" s="351"/>
      <c r="Z195" s="351"/>
      <c r="AA195" s="351"/>
      <c r="AB195" s="351"/>
      <c r="AC195" s="351"/>
      <c r="AD195" s="351"/>
      <c r="AE195" s="351"/>
    </row>
    <row r="196" spans="25:31">
      <c r="Y196" s="351"/>
      <c r="Z196" s="351"/>
      <c r="AA196" s="351"/>
      <c r="AB196" s="351"/>
      <c r="AC196" s="351"/>
      <c r="AD196" s="351"/>
      <c r="AE196" s="351"/>
    </row>
    <row r="197" spans="25:31">
      <c r="Y197" s="351"/>
      <c r="Z197" s="351"/>
      <c r="AA197" s="351"/>
      <c r="AB197" s="351"/>
      <c r="AC197" s="351"/>
      <c r="AD197" s="351"/>
      <c r="AE197" s="351"/>
    </row>
    <row r="198" spans="25:31">
      <c r="Y198" s="351"/>
      <c r="Z198" s="351"/>
      <c r="AA198" s="351"/>
      <c r="AB198" s="351"/>
      <c r="AC198" s="351"/>
      <c r="AD198" s="351"/>
      <c r="AE198" s="351"/>
    </row>
    <row r="199" spans="25:31">
      <c r="Y199" s="351"/>
      <c r="Z199" s="351"/>
      <c r="AA199" s="351"/>
      <c r="AB199" s="351"/>
      <c r="AC199" s="351"/>
      <c r="AD199" s="351"/>
      <c r="AE199" s="351"/>
    </row>
    <row r="200" spans="25:31">
      <c r="Y200" s="351"/>
      <c r="Z200" s="351"/>
      <c r="AA200" s="351"/>
      <c r="AB200" s="351"/>
      <c r="AC200" s="351"/>
      <c r="AD200" s="351"/>
      <c r="AE200" s="351"/>
    </row>
    <row r="201" spans="25:31">
      <c r="Y201" s="351"/>
      <c r="Z201" s="351"/>
      <c r="AA201" s="351"/>
      <c r="AB201" s="351"/>
      <c r="AC201" s="351"/>
      <c r="AD201" s="351"/>
      <c r="AE201" s="351"/>
    </row>
    <row r="202" spans="25:31">
      <c r="Y202" s="351"/>
      <c r="Z202" s="351"/>
      <c r="AA202" s="351"/>
      <c r="AB202" s="351"/>
      <c r="AC202" s="351"/>
      <c r="AD202" s="351"/>
      <c r="AE202" s="351"/>
    </row>
    <row r="203" spans="25:31">
      <c r="Y203" s="351"/>
      <c r="Z203" s="351"/>
      <c r="AA203" s="351"/>
      <c r="AB203" s="351"/>
      <c r="AC203" s="351"/>
      <c r="AD203" s="351"/>
      <c r="AE203" s="351"/>
    </row>
    <row r="204" spans="25:31">
      <c r="Y204" s="351"/>
      <c r="Z204" s="351"/>
      <c r="AA204" s="351"/>
      <c r="AB204" s="351"/>
      <c r="AC204" s="351"/>
      <c r="AD204" s="351"/>
      <c r="AE204" s="351"/>
    </row>
    <row r="205" spans="25:31">
      <c r="Y205" s="351"/>
      <c r="Z205" s="351"/>
      <c r="AA205" s="351"/>
      <c r="AB205" s="351"/>
      <c r="AC205" s="351"/>
      <c r="AD205" s="351"/>
      <c r="AE205" s="351"/>
    </row>
    <row r="206" spans="25:31">
      <c r="Y206" s="351"/>
      <c r="Z206" s="351"/>
      <c r="AA206" s="351"/>
      <c r="AB206" s="351"/>
      <c r="AC206" s="351"/>
      <c r="AD206" s="351"/>
      <c r="AE206" s="351"/>
    </row>
    <row r="207" spans="25:31">
      <c r="Y207" s="351"/>
      <c r="Z207" s="351"/>
      <c r="AA207" s="351"/>
      <c r="AB207" s="351"/>
      <c r="AC207" s="351"/>
      <c r="AD207" s="351"/>
      <c r="AE207" s="351"/>
    </row>
    <row r="208" spans="25:31">
      <c r="Y208" s="351"/>
      <c r="Z208" s="351"/>
      <c r="AA208" s="351"/>
      <c r="AB208" s="351"/>
      <c r="AC208" s="351"/>
      <c r="AD208" s="351"/>
      <c r="AE208" s="351"/>
    </row>
    <row r="209" spans="25:31">
      <c r="Y209" s="351"/>
      <c r="Z209" s="351"/>
      <c r="AA209" s="351"/>
      <c r="AB209" s="351"/>
      <c r="AC209" s="351"/>
      <c r="AD209" s="351"/>
      <c r="AE209" s="351"/>
    </row>
    <row r="210" spans="25:31">
      <c r="Y210" s="351"/>
      <c r="Z210" s="351"/>
      <c r="AA210" s="351"/>
      <c r="AB210" s="351"/>
      <c r="AC210" s="351"/>
      <c r="AD210" s="351"/>
      <c r="AE210" s="351"/>
    </row>
    <row r="211" spans="25:31">
      <c r="Y211" s="351"/>
      <c r="Z211" s="351"/>
      <c r="AA211" s="351"/>
      <c r="AB211" s="351"/>
      <c r="AC211" s="351"/>
      <c r="AD211" s="351"/>
      <c r="AE211" s="351"/>
    </row>
    <row r="212" spans="25:31">
      <c r="Y212" s="351"/>
      <c r="Z212" s="351"/>
      <c r="AA212" s="351"/>
      <c r="AB212" s="351"/>
      <c r="AC212" s="351"/>
      <c r="AD212" s="351"/>
      <c r="AE212" s="351"/>
    </row>
    <row r="213" spans="25:31">
      <c r="Y213" s="351"/>
      <c r="Z213" s="351"/>
      <c r="AA213" s="351"/>
      <c r="AB213" s="351"/>
      <c r="AC213" s="351"/>
      <c r="AD213" s="351"/>
      <c r="AE213" s="351"/>
    </row>
    <row r="214" spans="25:31">
      <c r="Y214" s="351"/>
      <c r="Z214" s="351"/>
      <c r="AA214" s="351"/>
      <c r="AB214" s="351"/>
      <c r="AC214" s="351"/>
      <c r="AD214" s="351"/>
      <c r="AE214" s="351"/>
    </row>
    <row r="215" spans="25:31">
      <c r="Y215" s="351"/>
      <c r="Z215" s="351"/>
      <c r="AA215" s="351"/>
      <c r="AB215" s="351"/>
      <c r="AC215" s="351"/>
      <c r="AD215" s="351"/>
      <c r="AE215" s="351"/>
    </row>
    <row r="216" spans="25:31">
      <c r="Y216" s="351"/>
      <c r="Z216" s="351"/>
      <c r="AA216" s="351"/>
      <c r="AB216" s="351"/>
      <c r="AC216" s="351"/>
      <c r="AD216" s="351"/>
      <c r="AE216" s="351"/>
    </row>
    <row r="217" spans="25:31">
      <c r="Y217" s="351"/>
      <c r="Z217" s="351"/>
      <c r="AA217" s="351"/>
      <c r="AB217" s="351"/>
      <c r="AC217" s="351"/>
      <c r="AD217" s="351"/>
      <c r="AE217" s="351"/>
    </row>
    <row r="218" spans="25:31">
      <c r="Y218" s="351"/>
      <c r="Z218" s="351"/>
      <c r="AA218" s="351"/>
      <c r="AB218" s="351"/>
      <c r="AC218" s="351"/>
      <c r="AD218" s="351"/>
      <c r="AE218" s="351"/>
    </row>
    <row r="219" spans="25:31">
      <c r="Y219" s="351"/>
      <c r="Z219" s="351"/>
      <c r="AA219" s="351"/>
      <c r="AB219" s="351"/>
      <c r="AC219" s="351"/>
      <c r="AD219" s="351"/>
      <c r="AE219" s="351"/>
    </row>
    <row r="220" spans="25:31">
      <c r="Y220" s="351"/>
      <c r="Z220" s="351"/>
      <c r="AA220" s="351"/>
      <c r="AB220" s="351"/>
      <c r="AC220" s="351"/>
      <c r="AD220" s="351"/>
      <c r="AE220" s="351"/>
    </row>
    <row r="221" spans="25:31">
      <c r="Y221" s="351"/>
      <c r="Z221" s="351"/>
      <c r="AA221" s="351"/>
      <c r="AB221" s="351"/>
      <c r="AC221" s="351"/>
      <c r="AD221" s="351"/>
      <c r="AE221" s="351"/>
    </row>
    <row r="222" spans="25:31">
      <c r="Y222" s="351"/>
      <c r="Z222" s="351"/>
      <c r="AA222" s="351"/>
      <c r="AB222" s="351"/>
      <c r="AC222" s="351"/>
      <c r="AD222" s="351"/>
      <c r="AE222" s="351"/>
    </row>
    <row r="223" spans="25:31">
      <c r="Y223" s="351"/>
      <c r="Z223" s="351"/>
      <c r="AA223" s="351"/>
      <c r="AB223" s="351"/>
      <c r="AC223" s="351"/>
      <c r="AD223" s="351"/>
      <c r="AE223" s="351"/>
    </row>
    <row r="224" spans="25:31">
      <c r="Y224" s="351"/>
      <c r="Z224" s="351"/>
      <c r="AA224" s="351"/>
      <c r="AB224" s="351"/>
      <c r="AC224" s="351"/>
      <c r="AD224" s="351"/>
      <c r="AE224" s="351"/>
    </row>
    <row r="225" spans="25:31">
      <c r="Y225" s="351"/>
      <c r="Z225" s="351"/>
      <c r="AA225" s="351"/>
      <c r="AB225" s="351"/>
      <c r="AC225" s="351"/>
      <c r="AD225" s="351"/>
      <c r="AE225" s="351"/>
    </row>
    <row r="226" spans="25:31">
      <c r="Y226" s="351"/>
      <c r="Z226" s="351"/>
      <c r="AA226" s="351"/>
      <c r="AB226" s="351"/>
      <c r="AC226" s="351"/>
      <c r="AD226" s="351"/>
      <c r="AE226" s="351"/>
    </row>
    <row r="227" spans="25:31">
      <c r="Y227" s="351"/>
      <c r="Z227" s="351"/>
      <c r="AA227" s="351"/>
      <c r="AB227" s="351"/>
      <c r="AC227" s="351"/>
      <c r="AD227" s="351"/>
      <c r="AE227" s="351"/>
    </row>
    <row r="228" spans="25:31">
      <c r="Y228" s="351"/>
      <c r="Z228" s="351"/>
      <c r="AA228" s="351"/>
      <c r="AB228" s="351"/>
      <c r="AC228" s="351"/>
      <c r="AD228" s="351"/>
      <c r="AE228" s="351"/>
    </row>
    <row r="229" spans="25:31">
      <c r="Y229" s="351"/>
      <c r="Z229" s="351"/>
      <c r="AA229" s="351"/>
      <c r="AB229" s="351"/>
      <c r="AC229" s="351"/>
      <c r="AD229" s="351"/>
      <c r="AE229" s="351"/>
    </row>
    <row r="230" spans="25:31">
      <c r="Y230" s="351"/>
      <c r="Z230" s="351"/>
      <c r="AA230" s="351"/>
      <c r="AB230" s="351"/>
      <c r="AC230" s="351"/>
      <c r="AD230" s="351"/>
      <c r="AE230" s="351"/>
    </row>
    <row r="231" spans="25:31">
      <c r="Y231" s="351"/>
      <c r="Z231" s="351"/>
      <c r="AA231" s="351"/>
      <c r="AB231" s="351"/>
      <c r="AC231" s="351"/>
      <c r="AD231" s="351"/>
      <c r="AE231" s="351"/>
    </row>
    <row r="232" spans="25:31">
      <c r="Y232" s="351"/>
      <c r="Z232" s="351"/>
      <c r="AA232" s="351"/>
      <c r="AB232" s="351"/>
      <c r="AC232" s="351"/>
      <c r="AD232" s="351"/>
      <c r="AE232" s="351"/>
    </row>
    <row r="233" spans="25:31">
      <c r="Y233" s="351"/>
      <c r="Z233" s="351"/>
      <c r="AA233" s="351"/>
      <c r="AB233" s="351"/>
      <c r="AC233" s="351"/>
      <c r="AD233" s="351"/>
      <c r="AE233" s="351"/>
    </row>
    <row r="234" spans="25:31">
      <c r="Y234" s="351"/>
      <c r="Z234" s="351"/>
      <c r="AA234" s="351"/>
      <c r="AB234" s="351"/>
      <c r="AC234" s="351"/>
      <c r="AD234" s="351"/>
      <c r="AE234" s="351"/>
    </row>
    <row r="235" spans="25:31">
      <c r="Y235" s="351"/>
      <c r="Z235" s="351"/>
      <c r="AA235" s="351"/>
      <c r="AB235" s="351"/>
      <c r="AC235" s="351"/>
      <c r="AD235" s="351"/>
      <c r="AE235" s="351"/>
    </row>
    <row r="236" spans="25:31">
      <c r="Y236" s="351"/>
      <c r="Z236" s="351"/>
      <c r="AA236" s="351"/>
      <c r="AB236" s="351"/>
      <c r="AC236" s="351"/>
      <c r="AD236" s="351"/>
      <c r="AE236" s="351"/>
    </row>
    <row r="237" spans="25:31">
      <c r="Y237" s="351"/>
      <c r="Z237" s="351"/>
      <c r="AA237" s="351"/>
      <c r="AB237" s="351"/>
      <c r="AC237" s="351"/>
      <c r="AD237" s="351"/>
      <c r="AE237" s="351"/>
    </row>
    <row r="238" spans="25:31">
      <c r="Y238" s="351"/>
      <c r="Z238" s="351"/>
      <c r="AA238" s="351"/>
      <c r="AB238" s="351"/>
      <c r="AC238" s="351"/>
      <c r="AD238" s="351"/>
      <c r="AE238" s="351"/>
    </row>
    <row r="239" spans="25:31">
      <c r="Y239" s="351"/>
      <c r="Z239" s="351"/>
      <c r="AA239" s="351"/>
      <c r="AB239" s="351"/>
      <c r="AC239" s="351"/>
      <c r="AD239" s="351"/>
      <c r="AE239" s="351"/>
    </row>
    <row r="240" spans="25:31">
      <c r="Y240" s="351"/>
      <c r="Z240" s="351"/>
      <c r="AA240" s="351"/>
      <c r="AB240" s="351"/>
      <c r="AC240" s="351"/>
      <c r="AD240" s="351"/>
      <c r="AE240" s="351"/>
    </row>
    <row r="241" spans="25:31">
      <c r="Y241" s="351"/>
      <c r="Z241" s="351"/>
      <c r="AA241" s="351"/>
      <c r="AB241" s="351"/>
      <c r="AC241" s="351"/>
      <c r="AD241" s="351"/>
      <c r="AE241" s="351"/>
    </row>
    <row r="242" spans="25:31">
      <c r="Y242" s="351"/>
      <c r="Z242" s="351"/>
      <c r="AA242" s="351"/>
      <c r="AB242" s="351"/>
      <c r="AC242" s="351"/>
      <c r="AD242" s="351"/>
      <c r="AE242" s="351"/>
    </row>
    <row r="243" spans="25:31">
      <c r="Y243" s="351"/>
      <c r="Z243" s="351"/>
      <c r="AA243" s="351"/>
      <c r="AB243" s="351"/>
      <c r="AC243" s="351"/>
      <c r="AD243" s="351"/>
      <c r="AE243" s="351"/>
    </row>
    <row r="244" spans="25:31">
      <c r="Y244" s="351"/>
      <c r="Z244" s="351"/>
      <c r="AA244" s="351"/>
      <c r="AB244" s="351"/>
      <c r="AC244" s="351"/>
      <c r="AD244" s="351"/>
      <c r="AE244" s="351"/>
    </row>
    <row r="245" spans="25:31">
      <c r="Y245" s="351"/>
      <c r="Z245" s="351"/>
      <c r="AA245" s="351"/>
      <c r="AB245" s="351"/>
      <c r="AC245" s="351"/>
      <c r="AD245" s="351"/>
      <c r="AE245" s="351"/>
    </row>
    <row r="246" spans="25:31">
      <c r="Y246" s="351"/>
      <c r="Z246" s="351"/>
      <c r="AA246" s="351"/>
      <c r="AB246" s="351"/>
      <c r="AC246" s="351"/>
      <c r="AD246" s="351"/>
      <c r="AE246" s="351"/>
    </row>
    <row r="247" spans="25:31">
      <c r="Y247" s="351"/>
      <c r="Z247" s="351"/>
      <c r="AA247" s="351"/>
      <c r="AB247" s="351"/>
      <c r="AC247" s="351"/>
      <c r="AD247" s="351"/>
      <c r="AE247" s="351"/>
    </row>
    <row r="248" spans="25:31">
      <c r="Y248" s="351"/>
      <c r="Z248" s="351"/>
      <c r="AA248" s="351"/>
      <c r="AB248" s="351"/>
      <c r="AC248" s="351"/>
      <c r="AD248" s="351"/>
      <c r="AE248" s="351"/>
    </row>
    <row r="249" spans="25:31">
      <c r="Y249" s="351"/>
      <c r="Z249" s="351"/>
      <c r="AA249" s="351"/>
      <c r="AB249" s="351"/>
      <c r="AC249" s="351"/>
      <c r="AD249" s="351"/>
      <c r="AE249" s="351"/>
    </row>
    <row r="250" spans="25:31">
      <c r="Y250" s="351"/>
      <c r="Z250" s="351"/>
      <c r="AA250" s="351"/>
      <c r="AB250" s="351"/>
      <c r="AC250" s="351"/>
      <c r="AD250" s="351"/>
      <c r="AE250" s="351"/>
    </row>
    <row r="251" spans="25:31">
      <c r="Y251" s="351"/>
      <c r="Z251" s="351"/>
      <c r="AA251" s="351"/>
      <c r="AB251" s="351"/>
      <c r="AC251" s="351"/>
      <c r="AD251" s="351"/>
      <c r="AE251" s="351"/>
    </row>
    <row r="252" spans="25:31">
      <c r="Y252" s="351"/>
      <c r="Z252" s="351"/>
      <c r="AA252" s="351"/>
      <c r="AB252" s="351"/>
      <c r="AC252" s="351"/>
      <c r="AD252" s="351"/>
      <c r="AE252" s="351"/>
    </row>
    <row r="253" spans="25:31">
      <c r="Y253" s="351"/>
      <c r="Z253" s="351"/>
      <c r="AA253" s="351"/>
      <c r="AB253" s="351"/>
      <c r="AC253" s="351"/>
      <c r="AD253" s="351"/>
      <c r="AE253" s="351"/>
    </row>
    <row r="254" spans="25:31">
      <c r="Y254" s="351"/>
      <c r="Z254" s="351"/>
      <c r="AA254" s="351"/>
      <c r="AB254" s="351"/>
      <c r="AC254" s="351"/>
      <c r="AD254" s="351"/>
      <c r="AE254" s="351"/>
    </row>
    <row r="255" spans="25:31">
      <c r="Y255" s="351"/>
      <c r="Z255" s="351"/>
      <c r="AA255" s="351"/>
      <c r="AB255" s="351"/>
      <c r="AC255" s="351"/>
      <c r="AD255" s="351"/>
      <c r="AE255" s="351"/>
    </row>
    <row r="256" spans="25:31">
      <c r="Y256" s="351"/>
      <c r="Z256" s="351"/>
      <c r="AA256" s="351"/>
      <c r="AB256" s="351"/>
      <c r="AC256" s="351"/>
      <c r="AD256" s="351"/>
      <c r="AE256" s="351"/>
    </row>
    <row r="257" spans="25:31">
      <c r="Y257" s="351"/>
      <c r="Z257" s="351"/>
      <c r="AA257" s="351"/>
      <c r="AB257" s="351"/>
      <c r="AC257" s="351"/>
      <c r="AD257" s="351"/>
      <c r="AE257" s="351"/>
    </row>
    <row r="258" spans="25:31">
      <c r="Y258" s="351"/>
      <c r="Z258" s="351"/>
      <c r="AA258" s="351"/>
      <c r="AB258" s="351"/>
      <c r="AC258" s="351"/>
      <c r="AD258" s="351"/>
      <c r="AE258" s="351"/>
    </row>
    <row r="259" spans="25:31">
      <c r="Y259" s="351"/>
      <c r="Z259" s="351"/>
      <c r="AA259" s="351"/>
      <c r="AB259" s="351"/>
      <c r="AC259" s="351"/>
      <c r="AD259" s="351"/>
      <c r="AE259" s="351"/>
    </row>
    <row r="260" spans="25:31">
      <c r="Y260" s="351"/>
      <c r="Z260" s="351"/>
      <c r="AA260" s="351"/>
      <c r="AB260" s="351"/>
      <c r="AC260" s="351"/>
      <c r="AD260" s="351"/>
      <c r="AE260" s="351"/>
    </row>
    <row r="261" spans="25:31">
      <c r="Y261" s="351"/>
      <c r="Z261" s="351"/>
      <c r="AA261" s="351"/>
      <c r="AB261" s="351"/>
      <c r="AC261" s="351"/>
      <c r="AD261" s="351"/>
      <c r="AE261" s="351"/>
    </row>
    <row r="262" spans="25:31">
      <c r="Y262" s="351"/>
      <c r="Z262" s="351"/>
      <c r="AA262" s="351"/>
      <c r="AB262" s="351"/>
      <c r="AC262" s="351"/>
      <c r="AD262" s="351"/>
      <c r="AE262" s="351"/>
    </row>
    <row r="263" spans="25:31">
      <c r="Y263" s="351"/>
      <c r="Z263" s="351"/>
      <c r="AA263" s="351"/>
      <c r="AB263" s="351"/>
      <c r="AC263" s="351"/>
      <c r="AD263" s="351"/>
      <c r="AE263" s="351"/>
    </row>
    <row r="264" spans="25:31">
      <c r="Y264" s="351"/>
      <c r="Z264" s="351"/>
      <c r="AA264" s="351"/>
      <c r="AB264" s="351"/>
      <c r="AC264" s="351"/>
      <c r="AD264" s="351"/>
      <c r="AE264" s="351"/>
    </row>
    <row r="265" spans="25:31">
      <c r="Y265" s="351"/>
      <c r="Z265" s="351"/>
      <c r="AA265" s="351"/>
      <c r="AB265" s="351"/>
      <c r="AC265" s="351"/>
      <c r="AD265" s="351"/>
      <c r="AE265" s="351"/>
    </row>
    <row r="266" spans="25:31">
      <c r="Y266" s="351"/>
      <c r="Z266" s="351"/>
      <c r="AA266" s="351"/>
      <c r="AB266" s="351"/>
      <c r="AC266" s="351"/>
      <c r="AD266" s="351"/>
      <c r="AE266" s="351"/>
    </row>
    <row r="267" spans="25:31">
      <c r="Y267" s="351"/>
      <c r="Z267" s="351"/>
      <c r="AA267" s="351"/>
      <c r="AB267" s="351"/>
      <c r="AC267" s="351"/>
      <c r="AD267" s="351"/>
      <c r="AE267" s="351"/>
    </row>
    <row r="268" spans="25:31">
      <c r="Y268" s="351"/>
      <c r="Z268" s="351"/>
      <c r="AA268" s="351"/>
      <c r="AB268" s="351"/>
      <c r="AC268" s="351"/>
      <c r="AD268" s="351"/>
      <c r="AE268" s="351"/>
    </row>
    <row r="269" spans="25:31">
      <c r="Y269" s="351"/>
      <c r="Z269" s="351"/>
      <c r="AA269" s="351"/>
      <c r="AB269" s="351"/>
      <c r="AC269" s="351"/>
      <c r="AD269" s="351"/>
      <c r="AE269" s="351"/>
    </row>
    <row r="270" spans="25:31">
      <c r="Y270" s="351"/>
      <c r="Z270" s="351"/>
      <c r="AA270" s="351"/>
      <c r="AB270" s="351"/>
      <c r="AC270" s="351"/>
      <c r="AD270" s="351"/>
      <c r="AE270" s="351"/>
    </row>
    <row r="271" spans="25:31">
      <c r="Y271" s="351"/>
      <c r="Z271" s="351"/>
      <c r="AA271" s="351"/>
      <c r="AB271" s="351"/>
      <c r="AC271" s="351"/>
      <c r="AD271" s="351"/>
      <c r="AE271" s="351"/>
    </row>
    <row r="272" spans="25:31">
      <c r="Y272" s="351"/>
      <c r="Z272" s="351"/>
      <c r="AA272" s="351"/>
      <c r="AB272" s="351"/>
      <c r="AC272" s="351"/>
      <c r="AD272" s="351"/>
      <c r="AE272" s="351"/>
    </row>
    <row r="273" spans="25:31">
      <c r="Y273" s="351"/>
      <c r="Z273" s="351"/>
      <c r="AA273" s="351"/>
      <c r="AB273" s="351"/>
      <c r="AC273" s="351"/>
      <c r="AD273" s="351"/>
      <c r="AE273" s="351"/>
    </row>
    <row r="274" spans="25:31">
      <c r="Y274" s="351"/>
      <c r="Z274" s="351"/>
      <c r="AA274" s="351"/>
      <c r="AB274" s="351"/>
      <c r="AC274" s="351"/>
      <c r="AD274" s="351"/>
      <c r="AE274" s="351"/>
    </row>
    <row r="275" spans="25:31">
      <c r="Y275" s="351"/>
      <c r="Z275" s="351"/>
      <c r="AA275" s="351"/>
      <c r="AB275" s="351"/>
      <c r="AC275" s="351"/>
      <c r="AD275" s="351"/>
      <c r="AE275" s="351"/>
    </row>
    <row r="276" spans="25:31">
      <c r="Y276" s="351"/>
      <c r="Z276" s="351"/>
      <c r="AA276" s="351"/>
      <c r="AB276" s="351"/>
      <c r="AC276" s="351"/>
      <c r="AD276" s="351"/>
      <c r="AE276" s="351"/>
    </row>
    <row r="277" spans="25:31">
      <c r="Y277" s="351"/>
      <c r="Z277" s="351"/>
      <c r="AA277" s="351"/>
      <c r="AB277" s="351"/>
      <c r="AC277" s="351"/>
      <c r="AD277" s="351"/>
      <c r="AE277" s="351"/>
    </row>
    <row r="278" spans="25:31">
      <c r="Y278" s="351"/>
      <c r="Z278" s="351"/>
      <c r="AA278" s="351"/>
      <c r="AB278" s="351"/>
      <c r="AC278" s="351"/>
      <c r="AD278" s="351"/>
      <c r="AE278" s="351"/>
    </row>
    <row r="279" spans="25:31">
      <c r="Y279" s="351"/>
      <c r="Z279" s="351"/>
      <c r="AA279" s="351"/>
      <c r="AB279" s="351"/>
      <c r="AC279" s="351"/>
      <c r="AD279" s="351"/>
      <c r="AE279" s="351"/>
    </row>
    <row r="280" spans="25:31">
      <c r="Y280" s="351"/>
      <c r="Z280" s="351"/>
      <c r="AA280" s="351"/>
      <c r="AB280" s="351"/>
      <c r="AC280" s="351"/>
      <c r="AD280" s="351"/>
      <c r="AE280" s="351"/>
    </row>
    <row r="281" spans="25:31">
      <c r="Y281" s="351"/>
      <c r="Z281" s="351"/>
      <c r="AA281" s="351"/>
      <c r="AB281" s="351"/>
      <c r="AC281" s="351"/>
      <c r="AD281" s="351"/>
      <c r="AE281" s="351"/>
    </row>
    <row r="282" spans="25:31">
      <c r="Y282" s="351"/>
      <c r="Z282" s="351"/>
      <c r="AA282" s="351"/>
      <c r="AB282" s="351"/>
      <c r="AC282" s="351"/>
      <c r="AD282" s="351"/>
      <c r="AE282" s="351"/>
    </row>
    <row r="283" spans="25:31">
      <c r="Y283" s="351"/>
      <c r="Z283" s="351"/>
      <c r="AA283" s="351"/>
      <c r="AB283" s="351"/>
      <c r="AC283" s="351"/>
      <c r="AD283" s="351"/>
      <c r="AE283" s="351"/>
    </row>
    <row r="284" spans="25:31">
      <c r="Y284" s="351"/>
      <c r="Z284" s="351"/>
      <c r="AA284" s="351"/>
      <c r="AB284" s="351"/>
      <c r="AC284" s="351"/>
      <c r="AD284" s="351"/>
      <c r="AE284" s="351"/>
    </row>
    <row r="285" spans="25:31">
      <c r="Y285" s="351"/>
      <c r="Z285" s="351"/>
      <c r="AA285" s="351"/>
      <c r="AB285" s="351"/>
      <c r="AC285" s="351"/>
      <c r="AD285" s="351"/>
      <c r="AE285" s="351"/>
    </row>
    <row r="286" spans="25:31">
      <c r="Y286" s="351"/>
      <c r="Z286" s="351"/>
      <c r="AA286" s="351"/>
      <c r="AB286" s="351"/>
      <c r="AC286" s="351"/>
      <c r="AD286" s="351"/>
      <c r="AE286" s="351"/>
    </row>
    <row r="287" spans="25:31">
      <c r="Y287" s="351"/>
      <c r="Z287" s="351"/>
      <c r="AA287" s="351"/>
      <c r="AB287" s="351"/>
      <c r="AC287" s="351"/>
      <c r="AD287" s="351"/>
      <c r="AE287" s="351"/>
    </row>
    <row r="288" spans="25:31">
      <c r="Y288" s="351"/>
      <c r="Z288" s="351"/>
      <c r="AA288" s="351"/>
      <c r="AB288" s="351"/>
      <c r="AC288" s="351"/>
      <c r="AD288" s="351"/>
      <c r="AE288" s="351"/>
    </row>
    <row r="289" spans="25:31">
      <c r="Y289" s="351"/>
      <c r="Z289" s="351"/>
      <c r="AA289" s="351"/>
      <c r="AB289" s="351"/>
      <c r="AC289" s="351"/>
      <c r="AD289" s="351"/>
      <c r="AE289" s="351"/>
    </row>
    <row r="290" spans="25:31">
      <c r="Y290" s="351"/>
      <c r="Z290" s="351"/>
      <c r="AA290" s="351"/>
      <c r="AB290" s="351"/>
      <c r="AC290" s="351"/>
      <c r="AD290" s="351"/>
      <c r="AE290" s="351"/>
    </row>
    <row r="291" spans="25:31">
      <c r="Y291" s="351"/>
      <c r="Z291" s="351"/>
      <c r="AA291" s="351"/>
      <c r="AB291" s="351"/>
      <c r="AC291" s="351"/>
      <c r="AD291" s="351"/>
      <c r="AE291" s="351"/>
    </row>
    <row r="292" spans="25:31">
      <c r="Y292" s="351"/>
      <c r="Z292" s="351"/>
      <c r="AA292" s="351"/>
      <c r="AB292" s="351"/>
      <c r="AC292" s="351"/>
      <c r="AD292" s="351"/>
      <c r="AE292" s="351"/>
    </row>
    <row r="293" spans="25:31">
      <c r="Y293" s="351"/>
      <c r="Z293" s="351"/>
      <c r="AA293" s="351"/>
      <c r="AB293" s="351"/>
      <c r="AC293" s="351"/>
      <c r="AD293" s="351"/>
      <c r="AE293" s="351"/>
    </row>
    <row r="294" spans="25:31">
      <c r="Y294" s="351"/>
      <c r="Z294" s="351"/>
      <c r="AA294" s="351"/>
      <c r="AB294" s="351"/>
      <c r="AC294" s="351"/>
      <c r="AD294" s="351"/>
      <c r="AE294" s="351"/>
    </row>
    <row r="295" spans="25:31">
      <c r="Y295" s="351"/>
      <c r="Z295" s="351"/>
      <c r="AA295" s="351"/>
      <c r="AB295" s="351"/>
      <c r="AC295" s="351"/>
      <c r="AD295" s="351"/>
      <c r="AE295" s="351"/>
    </row>
    <row r="296" spans="25:31">
      <c r="Y296" s="351"/>
      <c r="Z296" s="351"/>
      <c r="AA296" s="351"/>
      <c r="AB296" s="351"/>
      <c r="AC296" s="351"/>
      <c r="AD296" s="351"/>
      <c r="AE296" s="351"/>
    </row>
    <row r="297" spans="25:31">
      <c r="Y297" s="351"/>
      <c r="Z297" s="351"/>
      <c r="AA297" s="351"/>
      <c r="AB297" s="351"/>
      <c r="AC297" s="351"/>
      <c r="AD297" s="351"/>
      <c r="AE297" s="351"/>
    </row>
    <row r="298" spans="25:31">
      <c r="Y298" s="351"/>
      <c r="Z298" s="351"/>
      <c r="AA298" s="351"/>
      <c r="AB298" s="351"/>
      <c r="AC298" s="351"/>
      <c r="AD298" s="351"/>
      <c r="AE298" s="351"/>
    </row>
    <row r="299" spans="25:31">
      <c r="Y299" s="351"/>
      <c r="Z299" s="351"/>
      <c r="AA299" s="351"/>
      <c r="AB299" s="351"/>
      <c r="AC299" s="351"/>
      <c r="AD299" s="351"/>
      <c r="AE299" s="351"/>
    </row>
    <row r="300" spans="25:31">
      <c r="Y300" s="351"/>
      <c r="Z300" s="351"/>
      <c r="AA300" s="351"/>
      <c r="AB300" s="351"/>
      <c r="AC300" s="351"/>
      <c r="AD300" s="351"/>
      <c r="AE300" s="351"/>
    </row>
    <row r="301" spans="25:31">
      <c r="Y301" s="351"/>
      <c r="Z301" s="351"/>
      <c r="AA301" s="351"/>
      <c r="AB301" s="351"/>
      <c r="AC301" s="351"/>
      <c r="AD301" s="351"/>
      <c r="AE301" s="351"/>
    </row>
    <row r="302" spans="25:31">
      <c r="Y302" s="351"/>
      <c r="Z302" s="351"/>
      <c r="AA302" s="351"/>
      <c r="AB302" s="351"/>
      <c r="AC302" s="351"/>
      <c r="AD302" s="351"/>
      <c r="AE302" s="351"/>
    </row>
    <row r="303" spans="25:31">
      <c r="Y303" s="351"/>
      <c r="Z303" s="351"/>
      <c r="AA303" s="351"/>
      <c r="AB303" s="351"/>
      <c r="AC303" s="351"/>
      <c r="AD303" s="351"/>
      <c r="AE303" s="351"/>
    </row>
    <row r="304" spans="25:31">
      <c r="Y304" s="351"/>
      <c r="Z304" s="351"/>
      <c r="AA304" s="351"/>
      <c r="AB304" s="351"/>
      <c r="AC304" s="351"/>
      <c r="AD304" s="351"/>
      <c r="AE304" s="351"/>
    </row>
    <row r="305" spans="25:31">
      <c r="Y305" s="351"/>
      <c r="Z305" s="351"/>
      <c r="AA305" s="351"/>
      <c r="AB305" s="351"/>
      <c r="AC305" s="351"/>
      <c r="AD305" s="351"/>
      <c r="AE305" s="351"/>
    </row>
    <row r="306" spans="25:31">
      <c r="Y306" s="351"/>
      <c r="Z306" s="351"/>
      <c r="AA306" s="351"/>
      <c r="AB306" s="351"/>
      <c r="AC306" s="351"/>
      <c r="AD306" s="351"/>
      <c r="AE306" s="351"/>
    </row>
    <row r="307" spans="25:31">
      <c r="Y307" s="351"/>
      <c r="Z307" s="351"/>
      <c r="AA307" s="351"/>
      <c r="AB307" s="351"/>
      <c r="AC307" s="351"/>
      <c r="AD307" s="351"/>
      <c r="AE307" s="351"/>
    </row>
    <row r="308" spans="25:31">
      <c r="Y308" s="351"/>
      <c r="Z308" s="351"/>
      <c r="AA308" s="351"/>
      <c r="AB308" s="351"/>
      <c r="AC308" s="351"/>
      <c r="AD308" s="351"/>
      <c r="AE308" s="351"/>
    </row>
    <row r="309" spans="25:31">
      <c r="Y309" s="351"/>
      <c r="Z309" s="351"/>
      <c r="AA309" s="351"/>
      <c r="AB309" s="351"/>
      <c r="AC309" s="351"/>
      <c r="AD309" s="351"/>
      <c r="AE309" s="351"/>
    </row>
    <row r="310" spans="25:31">
      <c r="Y310" s="351"/>
      <c r="Z310" s="351"/>
      <c r="AA310" s="351"/>
      <c r="AB310" s="351"/>
      <c r="AC310" s="351"/>
      <c r="AD310" s="351"/>
      <c r="AE310" s="351"/>
    </row>
    <row r="311" spans="25:31">
      <c r="Y311" s="351"/>
      <c r="Z311" s="351"/>
      <c r="AA311" s="351"/>
      <c r="AB311" s="351"/>
      <c r="AC311" s="351"/>
      <c r="AD311" s="351"/>
      <c r="AE311" s="351"/>
    </row>
    <row r="312" spans="25:31">
      <c r="Y312" s="351"/>
      <c r="Z312" s="351"/>
      <c r="AA312" s="351"/>
      <c r="AB312" s="351"/>
      <c r="AC312" s="351"/>
      <c r="AD312" s="351"/>
      <c r="AE312" s="351"/>
    </row>
    <row r="313" spans="25:31">
      <c r="Y313" s="351"/>
      <c r="Z313" s="351"/>
      <c r="AA313" s="351"/>
      <c r="AB313" s="351"/>
      <c r="AC313" s="351"/>
      <c r="AD313" s="351"/>
      <c r="AE313" s="351"/>
    </row>
    <row r="314" spans="25:31">
      <c r="Y314" s="351"/>
      <c r="Z314" s="351"/>
      <c r="AA314" s="351"/>
      <c r="AB314" s="351"/>
      <c r="AC314" s="351"/>
      <c r="AD314" s="351"/>
      <c r="AE314" s="351"/>
    </row>
    <row r="315" spans="25:31">
      <c r="Y315" s="351"/>
      <c r="Z315" s="351"/>
      <c r="AA315" s="351"/>
      <c r="AB315" s="351"/>
      <c r="AC315" s="351"/>
      <c r="AD315" s="351"/>
      <c r="AE315" s="351"/>
    </row>
    <row r="316" spans="25:31">
      <c r="Y316" s="351"/>
      <c r="Z316" s="351"/>
      <c r="AA316" s="351"/>
      <c r="AB316" s="351"/>
      <c r="AC316" s="351"/>
      <c r="AD316" s="351"/>
      <c r="AE316" s="351"/>
    </row>
    <row r="317" spans="25:31">
      <c r="Y317" s="351"/>
      <c r="Z317" s="351"/>
      <c r="AA317" s="351"/>
      <c r="AB317" s="351"/>
      <c r="AC317" s="351"/>
      <c r="AD317" s="351"/>
      <c r="AE317" s="351"/>
    </row>
    <row r="318" spans="25:31">
      <c r="Y318" s="351"/>
      <c r="Z318" s="351"/>
      <c r="AA318" s="351"/>
      <c r="AB318" s="351"/>
      <c r="AC318" s="351"/>
      <c r="AD318" s="351"/>
      <c r="AE318" s="351"/>
    </row>
    <row r="319" spans="25:31">
      <c r="Y319" s="351"/>
      <c r="Z319" s="351"/>
      <c r="AA319" s="351"/>
      <c r="AB319" s="351"/>
      <c r="AC319" s="351"/>
      <c r="AD319" s="351"/>
      <c r="AE319" s="351"/>
    </row>
    <row r="320" spans="25:31">
      <c r="Y320" s="351"/>
      <c r="Z320" s="351"/>
      <c r="AA320" s="351"/>
      <c r="AB320" s="351"/>
      <c r="AC320" s="351"/>
      <c r="AD320" s="351"/>
      <c r="AE320" s="351"/>
    </row>
    <row r="321" spans="25:31">
      <c r="Y321" s="351"/>
      <c r="Z321" s="351"/>
      <c r="AA321" s="351"/>
      <c r="AB321" s="351"/>
      <c r="AC321" s="351"/>
      <c r="AD321" s="351"/>
      <c r="AE321" s="351"/>
    </row>
    <row r="322" spans="25:31">
      <c r="Y322" s="351"/>
      <c r="Z322" s="351"/>
      <c r="AA322" s="351"/>
      <c r="AB322" s="351"/>
      <c r="AC322" s="351"/>
      <c r="AD322" s="351"/>
      <c r="AE322" s="351"/>
    </row>
    <row r="323" spans="25:31">
      <c r="Y323" s="351"/>
      <c r="Z323" s="351"/>
      <c r="AA323" s="351"/>
      <c r="AB323" s="351"/>
      <c r="AC323" s="351"/>
      <c r="AD323" s="351"/>
      <c r="AE323" s="351"/>
    </row>
    <row r="324" spans="25:31">
      <c r="Y324" s="351"/>
      <c r="Z324" s="351"/>
      <c r="AA324" s="351"/>
      <c r="AB324" s="351"/>
      <c r="AC324" s="351"/>
      <c r="AD324" s="351"/>
      <c r="AE324" s="351"/>
    </row>
    <row r="325" spans="25:31">
      <c r="Y325" s="351"/>
      <c r="Z325" s="351"/>
      <c r="AA325" s="351"/>
      <c r="AB325" s="351"/>
      <c r="AC325" s="351"/>
      <c r="AD325" s="351"/>
      <c r="AE325" s="351"/>
    </row>
    <row r="326" spans="25:31">
      <c r="Y326" s="351"/>
      <c r="Z326" s="351"/>
      <c r="AA326" s="351"/>
      <c r="AB326" s="351"/>
      <c r="AC326" s="351"/>
      <c r="AD326" s="351"/>
      <c r="AE326" s="351"/>
    </row>
    <row r="327" spans="25:31">
      <c r="Y327" s="351"/>
      <c r="Z327" s="351"/>
      <c r="AA327" s="351"/>
      <c r="AB327" s="351"/>
      <c r="AC327" s="351"/>
      <c r="AD327" s="351"/>
      <c r="AE327" s="351"/>
    </row>
    <row r="328" spans="25:31">
      <c r="Y328" s="351"/>
      <c r="Z328" s="351"/>
      <c r="AA328" s="351"/>
      <c r="AB328" s="351"/>
      <c r="AC328" s="351"/>
      <c r="AD328" s="351"/>
      <c r="AE328" s="351"/>
    </row>
    <row r="329" spans="25:31">
      <c r="Y329" s="351"/>
      <c r="Z329" s="351"/>
      <c r="AA329" s="351"/>
      <c r="AB329" s="351"/>
      <c r="AC329" s="351"/>
      <c r="AD329" s="351"/>
      <c r="AE329" s="351"/>
    </row>
    <row r="330" spans="25:31">
      <c r="Y330" s="351"/>
      <c r="Z330" s="351"/>
      <c r="AA330" s="351"/>
      <c r="AB330" s="351"/>
      <c r="AC330" s="351"/>
      <c r="AD330" s="351"/>
      <c r="AE330" s="351"/>
    </row>
    <row r="331" spans="25:31">
      <c r="Y331" s="351"/>
      <c r="Z331" s="351"/>
      <c r="AA331" s="351"/>
      <c r="AB331" s="351"/>
      <c r="AC331" s="351"/>
      <c r="AD331" s="351"/>
      <c r="AE331" s="351"/>
    </row>
    <row r="332" spans="25:31">
      <c r="Y332" s="351"/>
      <c r="Z332" s="351"/>
      <c r="AA332" s="351"/>
      <c r="AB332" s="351"/>
      <c r="AC332" s="351"/>
      <c r="AD332" s="351"/>
      <c r="AE332" s="351"/>
    </row>
    <row r="333" spans="25:31">
      <c r="Y333" s="351"/>
      <c r="Z333" s="351"/>
      <c r="AA333" s="351"/>
      <c r="AB333" s="351"/>
      <c r="AC333" s="351"/>
      <c r="AD333" s="351"/>
      <c r="AE333" s="351"/>
    </row>
    <row r="334" spans="25:31">
      <c r="Y334" s="351"/>
      <c r="Z334" s="351"/>
      <c r="AA334" s="351"/>
      <c r="AB334" s="351"/>
      <c r="AC334" s="351"/>
      <c r="AD334" s="351"/>
      <c r="AE334" s="351"/>
    </row>
    <row r="335" spans="25:31">
      <c r="Y335" s="351"/>
      <c r="Z335" s="351"/>
      <c r="AA335" s="351"/>
      <c r="AB335" s="351"/>
      <c r="AC335" s="351"/>
      <c r="AD335" s="351"/>
      <c r="AE335" s="351"/>
    </row>
    <row r="336" spans="25:31">
      <c r="Y336" s="351"/>
      <c r="Z336" s="351"/>
      <c r="AA336" s="351"/>
      <c r="AB336" s="351"/>
      <c r="AC336" s="351"/>
      <c r="AD336" s="351"/>
      <c r="AE336" s="351"/>
    </row>
    <row r="337" spans="25:31">
      <c r="Y337" s="351"/>
      <c r="Z337" s="351"/>
      <c r="AA337" s="351"/>
      <c r="AB337" s="351"/>
      <c r="AC337" s="351"/>
      <c r="AD337" s="351"/>
      <c r="AE337" s="351"/>
    </row>
    <row r="338" spans="25:31">
      <c r="Y338" s="351"/>
      <c r="Z338" s="351"/>
      <c r="AA338" s="351"/>
      <c r="AB338" s="351"/>
      <c r="AC338" s="351"/>
      <c r="AD338" s="351"/>
      <c r="AE338" s="351"/>
    </row>
    <row r="339" spans="25:31">
      <c r="Y339" s="351"/>
      <c r="Z339" s="351"/>
      <c r="AA339" s="351"/>
      <c r="AB339" s="351"/>
      <c r="AC339" s="351"/>
      <c r="AD339" s="351"/>
      <c r="AE339" s="351"/>
    </row>
    <row r="340" spans="25:31">
      <c r="Y340" s="351"/>
      <c r="Z340" s="351"/>
      <c r="AA340" s="351"/>
      <c r="AB340" s="351"/>
      <c r="AC340" s="351"/>
      <c r="AD340" s="351"/>
      <c r="AE340" s="351"/>
    </row>
    <row r="341" spans="25:31">
      <c r="Y341" s="351"/>
      <c r="Z341" s="351"/>
      <c r="AA341" s="351"/>
      <c r="AB341" s="351"/>
      <c r="AC341" s="351"/>
      <c r="AD341" s="351"/>
      <c r="AE341" s="351"/>
    </row>
    <row r="342" spans="25:31">
      <c r="Y342" s="351"/>
      <c r="Z342" s="351"/>
      <c r="AA342" s="351"/>
      <c r="AB342" s="351"/>
      <c r="AC342" s="351"/>
      <c r="AD342" s="351"/>
      <c r="AE342" s="351"/>
    </row>
    <row r="343" spans="25:31">
      <c r="Y343" s="351"/>
      <c r="Z343" s="351"/>
      <c r="AA343" s="351"/>
      <c r="AB343" s="351"/>
      <c r="AC343" s="351"/>
      <c r="AD343" s="351"/>
      <c r="AE343" s="351"/>
    </row>
    <row r="344" spans="25:31">
      <c r="Y344" s="351"/>
      <c r="Z344" s="351"/>
      <c r="AA344" s="351"/>
      <c r="AB344" s="351"/>
      <c r="AC344" s="351"/>
      <c r="AD344" s="351"/>
      <c r="AE344" s="351"/>
    </row>
    <row r="345" spans="25:31">
      <c r="Y345" s="351"/>
      <c r="Z345" s="351"/>
      <c r="AA345" s="351"/>
      <c r="AB345" s="351"/>
      <c r="AC345" s="351"/>
      <c r="AD345" s="351"/>
      <c r="AE345" s="351"/>
    </row>
    <row r="346" spans="25:31">
      <c r="Y346" s="351"/>
      <c r="Z346" s="351"/>
      <c r="AA346" s="351"/>
      <c r="AB346" s="351"/>
      <c r="AC346" s="351"/>
      <c r="AD346" s="351"/>
      <c r="AE346" s="351"/>
    </row>
    <row r="347" spans="25:31">
      <c r="Y347" s="351"/>
      <c r="Z347" s="351"/>
      <c r="AA347" s="351"/>
      <c r="AB347" s="351"/>
      <c r="AC347" s="351"/>
      <c r="AD347" s="351"/>
      <c r="AE347" s="351"/>
    </row>
    <row r="348" spans="25:31">
      <c r="Y348" s="351"/>
      <c r="Z348" s="351"/>
      <c r="AA348" s="351"/>
      <c r="AB348" s="351"/>
      <c r="AC348" s="351"/>
      <c r="AD348" s="351"/>
      <c r="AE348" s="351"/>
    </row>
    <row r="349" spans="25:31">
      <c r="Y349" s="351"/>
      <c r="Z349" s="351"/>
      <c r="AA349" s="351"/>
      <c r="AB349" s="351"/>
      <c r="AC349" s="351"/>
      <c r="AD349" s="351"/>
      <c r="AE349" s="351"/>
    </row>
    <row r="350" spans="25:31">
      <c r="Y350" s="351"/>
      <c r="Z350" s="351"/>
      <c r="AA350" s="351"/>
      <c r="AB350" s="351"/>
      <c r="AC350" s="351"/>
      <c r="AD350" s="351"/>
      <c r="AE350" s="351"/>
    </row>
    <row r="351" spans="25:31">
      <c r="Y351" s="351"/>
      <c r="Z351" s="351"/>
      <c r="AA351" s="351"/>
      <c r="AB351" s="351"/>
      <c r="AC351" s="351"/>
      <c r="AD351" s="351"/>
      <c r="AE351" s="351"/>
    </row>
    <row r="352" spans="25:31">
      <c r="Y352" s="351"/>
      <c r="Z352" s="351"/>
      <c r="AA352" s="351"/>
      <c r="AB352" s="351"/>
      <c r="AC352" s="351"/>
      <c r="AD352" s="351"/>
      <c r="AE352" s="351"/>
    </row>
    <row r="353" spans="25:31">
      <c r="Y353" s="351"/>
      <c r="Z353" s="351"/>
      <c r="AA353" s="351"/>
      <c r="AB353" s="351"/>
      <c r="AC353" s="351"/>
      <c r="AD353" s="351"/>
      <c r="AE353" s="351"/>
    </row>
    <row r="354" spans="25:31">
      <c r="Y354" s="351"/>
      <c r="Z354" s="351"/>
      <c r="AA354" s="351"/>
      <c r="AB354" s="351"/>
      <c r="AC354" s="351"/>
      <c r="AD354" s="351"/>
      <c r="AE354" s="351"/>
    </row>
    <row r="355" spans="25:31">
      <c r="Y355" s="351"/>
      <c r="Z355" s="351"/>
      <c r="AA355" s="351"/>
      <c r="AB355" s="351"/>
      <c r="AC355" s="351"/>
      <c r="AD355" s="351"/>
      <c r="AE355" s="351"/>
    </row>
    <row r="356" spans="25:31">
      <c r="Y356" s="351"/>
      <c r="Z356" s="351"/>
      <c r="AA356" s="351"/>
      <c r="AB356" s="351"/>
      <c r="AC356" s="351"/>
      <c r="AD356" s="351"/>
      <c r="AE356" s="351"/>
    </row>
    <row r="357" spans="25:31">
      <c r="Y357" s="351"/>
      <c r="Z357" s="351"/>
      <c r="AA357" s="351"/>
      <c r="AB357" s="351"/>
      <c r="AC357" s="351"/>
      <c r="AD357" s="351"/>
      <c r="AE357" s="351"/>
    </row>
    <row r="358" spans="25:31">
      <c r="Y358" s="351"/>
      <c r="Z358" s="351"/>
      <c r="AA358" s="351"/>
      <c r="AB358" s="351"/>
      <c r="AC358" s="351"/>
      <c r="AD358" s="351"/>
      <c r="AE358" s="351"/>
    </row>
    <row r="359" spans="25:31">
      <c r="Y359" s="351"/>
      <c r="Z359" s="351"/>
      <c r="AA359" s="351"/>
      <c r="AB359" s="351"/>
      <c r="AC359" s="351"/>
      <c r="AD359" s="351"/>
      <c r="AE359" s="351"/>
    </row>
    <row r="360" spans="25:31">
      <c r="Y360" s="351"/>
      <c r="Z360" s="351"/>
      <c r="AA360" s="351"/>
      <c r="AB360" s="351"/>
      <c r="AC360" s="351"/>
      <c r="AD360" s="351"/>
      <c r="AE360" s="351"/>
    </row>
    <row r="361" spans="25:31">
      <c r="Y361" s="351"/>
      <c r="Z361" s="351"/>
      <c r="AA361" s="351"/>
      <c r="AB361" s="351"/>
      <c r="AC361" s="351"/>
      <c r="AD361" s="351"/>
      <c r="AE361" s="351"/>
    </row>
    <row r="362" spans="25:31">
      <c r="Y362" s="351"/>
      <c r="Z362" s="351"/>
      <c r="AA362" s="351"/>
      <c r="AB362" s="351"/>
      <c r="AC362" s="351"/>
      <c r="AD362" s="351"/>
      <c r="AE362" s="351"/>
    </row>
    <row r="363" spans="25:31">
      <c r="Y363" s="351"/>
      <c r="Z363" s="351"/>
      <c r="AA363" s="351"/>
      <c r="AB363" s="351"/>
      <c r="AC363" s="351"/>
      <c r="AD363" s="351"/>
      <c r="AE363" s="351"/>
    </row>
    <row r="364" spans="25:31">
      <c r="Y364" s="351"/>
      <c r="Z364" s="351"/>
      <c r="AA364" s="351"/>
      <c r="AB364" s="351"/>
      <c r="AC364" s="351"/>
      <c r="AD364" s="351"/>
      <c r="AE364" s="351"/>
    </row>
    <row r="365" spans="25:31">
      <c r="Y365" s="351"/>
      <c r="Z365" s="351"/>
      <c r="AA365" s="351"/>
      <c r="AB365" s="351"/>
      <c r="AC365" s="351"/>
      <c r="AD365" s="351"/>
      <c r="AE365" s="351"/>
    </row>
    <row r="366" spans="25:31">
      <c r="Y366" s="351"/>
      <c r="Z366" s="351"/>
      <c r="AA366" s="351"/>
      <c r="AB366" s="351"/>
      <c r="AC366" s="351"/>
      <c r="AD366" s="351"/>
      <c r="AE366" s="351"/>
    </row>
    <row r="367" spans="25:31">
      <c r="Y367" s="351"/>
      <c r="Z367" s="351"/>
      <c r="AA367" s="351"/>
      <c r="AB367" s="351"/>
      <c r="AC367" s="351"/>
      <c r="AD367" s="351"/>
      <c r="AE367" s="351"/>
    </row>
    <row r="368" spans="25:31">
      <c r="Y368" s="351"/>
      <c r="Z368" s="351"/>
      <c r="AA368" s="351"/>
      <c r="AB368" s="351"/>
      <c r="AC368" s="351"/>
      <c r="AD368" s="351"/>
      <c r="AE368" s="351"/>
    </row>
    <row r="369" spans="25:31">
      <c r="Y369" s="351"/>
      <c r="Z369" s="351"/>
      <c r="AA369" s="351"/>
      <c r="AB369" s="351"/>
      <c r="AC369" s="351"/>
      <c r="AD369" s="351"/>
      <c r="AE369" s="351"/>
    </row>
    <row r="370" spans="25:31">
      <c r="Y370" s="351"/>
      <c r="Z370" s="351"/>
      <c r="AA370" s="351"/>
      <c r="AB370" s="351"/>
      <c r="AC370" s="351"/>
      <c r="AD370" s="351"/>
      <c r="AE370" s="351"/>
    </row>
    <row r="371" spans="25:31">
      <c r="Y371" s="351"/>
      <c r="Z371" s="351"/>
      <c r="AA371" s="351"/>
      <c r="AB371" s="351"/>
      <c r="AC371" s="351"/>
      <c r="AD371" s="351"/>
      <c r="AE371" s="351"/>
    </row>
    <row r="372" spans="25:31">
      <c r="Y372" s="351"/>
      <c r="Z372" s="351"/>
      <c r="AA372" s="351"/>
      <c r="AB372" s="351"/>
      <c r="AC372" s="351"/>
      <c r="AD372" s="351"/>
      <c r="AE372" s="351"/>
    </row>
    <row r="373" spans="25:31">
      <c r="Y373" s="351"/>
      <c r="Z373" s="351"/>
      <c r="AA373" s="351"/>
      <c r="AB373" s="351"/>
      <c r="AC373" s="351"/>
      <c r="AD373" s="351"/>
      <c r="AE373" s="351"/>
    </row>
    <row r="374" spans="25:31">
      <c r="Y374" s="351"/>
      <c r="Z374" s="351"/>
      <c r="AA374" s="351"/>
      <c r="AB374" s="351"/>
      <c r="AC374" s="351"/>
      <c r="AD374" s="351"/>
      <c r="AE374" s="351"/>
    </row>
    <row r="375" spans="25:31">
      <c r="Y375" s="351"/>
      <c r="Z375" s="351"/>
      <c r="AA375" s="351"/>
      <c r="AB375" s="351"/>
      <c r="AC375" s="351"/>
      <c r="AD375" s="351"/>
      <c r="AE375" s="351"/>
    </row>
    <row r="376" spans="25:31">
      <c r="Y376" s="351"/>
      <c r="Z376" s="351"/>
      <c r="AA376" s="351"/>
      <c r="AB376" s="351"/>
      <c r="AC376" s="351"/>
      <c r="AD376" s="351"/>
      <c r="AE376" s="351"/>
    </row>
    <row r="377" spans="25:31">
      <c r="Y377" s="351"/>
      <c r="Z377" s="351"/>
      <c r="AA377" s="351"/>
      <c r="AB377" s="351"/>
      <c r="AC377" s="351"/>
      <c r="AD377" s="351"/>
      <c r="AE377" s="351"/>
    </row>
    <row r="378" spans="25:31">
      <c r="Y378" s="351"/>
      <c r="Z378" s="351"/>
      <c r="AA378" s="351"/>
      <c r="AB378" s="351"/>
      <c r="AC378" s="351"/>
      <c r="AD378" s="351"/>
      <c r="AE378" s="351"/>
    </row>
    <row r="379" spans="25:31">
      <c r="Y379" s="351"/>
      <c r="Z379" s="351"/>
      <c r="AA379" s="351"/>
      <c r="AB379" s="351"/>
      <c r="AC379" s="351"/>
      <c r="AD379" s="351"/>
      <c r="AE379" s="351"/>
    </row>
    <row r="380" spans="25:31">
      <c r="Y380" s="351"/>
      <c r="Z380" s="351"/>
      <c r="AA380" s="351"/>
      <c r="AB380" s="351"/>
      <c r="AC380" s="351"/>
      <c r="AD380" s="351"/>
      <c r="AE380" s="351"/>
    </row>
    <row r="381" spans="25:31">
      <c r="Y381" s="351"/>
      <c r="Z381" s="351"/>
      <c r="AA381" s="351"/>
      <c r="AB381" s="351"/>
      <c r="AC381" s="351"/>
      <c r="AD381" s="351"/>
      <c r="AE381" s="351"/>
    </row>
    <row r="382" spans="25:31">
      <c r="Y382" s="351"/>
      <c r="Z382" s="351"/>
      <c r="AA382" s="351"/>
      <c r="AB382" s="351"/>
      <c r="AC382" s="351"/>
      <c r="AD382" s="351"/>
      <c r="AE382" s="351"/>
    </row>
    <row r="383" spans="25:31">
      <c r="Y383" s="351"/>
      <c r="Z383" s="351"/>
      <c r="AA383" s="351"/>
      <c r="AB383" s="351"/>
      <c r="AC383" s="351"/>
      <c r="AD383" s="351"/>
      <c r="AE383" s="351"/>
    </row>
    <row r="384" spans="25:31">
      <c r="Y384" s="351"/>
      <c r="Z384" s="351"/>
      <c r="AA384" s="351"/>
      <c r="AB384" s="351"/>
      <c r="AC384" s="351"/>
      <c r="AD384" s="351"/>
      <c r="AE384" s="351"/>
    </row>
    <row r="385" spans="25:31">
      <c r="Y385" s="351"/>
      <c r="Z385" s="351"/>
      <c r="AA385" s="351"/>
      <c r="AB385" s="351"/>
      <c r="AC385" s="351"/>
      <c r="AD385" s="351"/>
      <c r="AE385" s="351"/>
    </row>
    <row r="386" spans="25:31">
      <c r="Y386" s="351"/>
      <c r="Z386" s="351"/>
      <c r="AA386" s="351"/>
      <c r="AB386" s="351"/>
      <c r="AC386" s="351"/>
      <c r="AD386" s="351"/>
      <c r="AE386" s="351"/>
    </row>
    <row r="387" spans="25:31">
      <c r="Y387" s="351"/>
      <c r="Z387" s="351"/>
      <c r="AA387" s="351"/>
      <c r="AB387" s="351"/>
      <c r="AC387" s="351"/>
      <c r="AD387" s="351"/>
      <c r="AE387" s="351"/>
    </row>
    <row r="388" spans="25:31">
      <c r="Y388" s="351"/>
      <c r="Z388" s="351"/>
      <c r="AA388" s="351"/>
      <c r="AB388" s="351"/>
      <c r="AC388" s="351"/>
      <c r="AD388" s="351"/>
      <c r="AE388" s="351"/>
    </row>
    <row r="389" spans="25:31">
      <c r="Y389" s="351"/>
      <c r="Z389" s="351"/>
      <c r="AA389" s="351"/>
      <c r="AB389" s="351"/>
      <c r="AC389" s="351"/>
      <c r="AD389" s="351"/>
      <c r="AE389" s="351"/>
    </row>
    <row r="390" spans="25:31">
      <c r="Y390" s="351"/>
      <c r="Z390" s="351"/>
      <c r="AA390" s="351"/>
      <c r="AB390" s="351"/>
      <c r="AC390" s="351"/>
      <c r="AD390" s="351"/>
      <c r="AE390" s="351"/>
    </row>
    <row r="391" spans="25:31">
      <c r="Y391" s="351"/>
      <c r="Z391" s="351"/>
      <c r="AA391" s="351"/>
      <c r="AB391" s="351"/>
      <c r="AC391" s="351"/>
      <c r="AD391" s="351"/>
      <c r="AE391" s="351"/>
    </row>
    <row r="392" spans="25:31">
      <c r="Y392" s="351"/>
      <c r="Z392" s="351"/>
      <c r="AA392" s="351"/>
      <c r="AB392" s="351"/>
      <c r="AC392" s="351"/>
      <c r="AD392" s="351"/>
      <c r="AE392" s="351"/>
    </row>
    <row r="393" spans="25:31">
      <c r="Y393" s="351"/>
      <c r="Z393" s="351"/>
      <c r="AA393" s="351"/>
      <c r="AB393" s="351"/>
      <c r="AC393" s="351"/>
      <c r="AD393" s="351"/>
      <c r="AE393" s="351"/>
    </row>
    <row r="394" spans="25:31">
      <c r="Y394" s="351"/>
      <c r="Z394" s="351"/>
      <c r="AA394" s="351"/>
      <c r="AB394" s="351"/>
      <c r="AC394" s="351"/>
      <c r="AD394" s="351"/>
      <c r="AE394" s="351"/>
    </row>
    <row r="395" spans="25:31">
      <c r="Y395" s="351"/>
      <c r="Z395" s="351"/>
      <c r="AA395" s="351"/>
      <c r="AB395" s="351"/>
      <c r="AC395" s="351"/>
      <c r="AD395" s="351"/>
      <c r="AE395" s="351"/>
    </row>
    <row r="396" spans="25:31">
      <c r="Y396" s="351"/>
      <c r="Z396" s="351"/>
      <c r="AA396" s="351"/>
      <c r="AB396" s="351"/>
      <c r="AC396" s="351"/>
      <c r="AD396" s="351"/>
      <c r="AE396" s="351"/>
    </row>
    <row r="397" spans="25:31">
      <c r="Y397" s="351"/>
      <c r="Z397" s="351"/>
      <c r="AA397" s="351"/>
      <c r="AB397" s="351"/>
      <c r="AC397" s="351"/>
      <c r="AD397" s="351"/>
      <c r="AE397" s="351"/>
    </row>
    <row r="398" spans="25:31">
      <c r="Y398" s="351"/>
      <c r="Z398" s="351"/>
      <c r="AA398" s="351"/>
      <c r="AB398" s="351"/>
      <c r="AC398" s="351"/>
      <c r="AD398" s="351"/>
      <c r="AE398" s="351"/>
    </row>
    <row r="399" spans="25:31">
      <c r="Y399" s="351"/>
      <c r="Z399" s="351"/>
      <c r="AA399" s="351"/>
      <c r="AB399" s="351"/>
      <c r="AC399" s="351"/>
      <c r="AD399" s="351"/>
      <c r="AE399" s="351"/>
    </row>
    <row r="400" spans="25:31">
      <c r="Y400" s="351"/>
      <c r="Z400" s="351"/>
      <c r="AA400" s="351"/>
      <c r="AB400" s="351"/>
      <c r="AC400" s="351"/>
      <c r="AD400" s="351"/>
      <c r="AE400" s="351"/>
    </row>
    <row r="401" spans="25:31">
      <c r="Y401" s="351"/>
      <c r="Z401" s="351"/>
      <c r="AA401" s="351"/>
      <c r="AB401" s="351"/>
      <c r="AC401" s="351"/>
      <c r="AD401" s="351"/>
      <c r="AE401" s="351"/>
    </row>
    <row r="402" spans="25:31">
      <c r="Y402" s="351"/>
      <c r="Z402" s="351"/>
      <c r="AA402" s="351"/>
      <c r="AB402" s="351"/>
      <c r="AC402" s="351"/>
      <c r="AD402" s="351"/>
      <c r="AE402" s="351"/>
    </row>
    <row r="403" spans="25:31">
      <c r="Y403" s="351"/>
      <c r="Z403" s="351"/>
      <c r="AA403" s="351"/>
      <c r="AB403" s="351"/>
      <c r="AC403" s="351"/>
      <c r="AD403" s="351"/>
      <c r="AE403" s="351"/>
    </row>
    <row r="404" spans="25:31">
      <c r="Y404" s="351"/>
      <c r="Z404" s="351"/>
      <c r="AA404" s="351"/>
      <c r="AB404" s="351"/>
      <c r="AC404" s="351"/>
      <c r="AD404" s="351"/>
      <c r="AE404" s="351"/>
    </row>
    <row r="405" spans="25:31">
      <c r="Y405" s="351"/>
      <c r="Z405" s="351"/>
      <c r="AA405" s="351"/>
      <c r="AB405" s="351"/>
      <c r="AC405" s="351"/>
      <c r="AD405" s="351"/>
      <c r="AE405" s="351"/>
    </row>
    <row r="406" spans="25:31">
      <c r="Y406" s="351"/>
      <c r="Z406" s="351"/>
      <c r="AA406" s="351"/>
      <c r="AB406" s="351"/>
      <c r="AC406" s="351"/>
      <c r="AD406" s="351"/>
      <c r="AE406" s="351"/>
    </row>
    <row r="407" spans="25:31">
      <c r="Y407" s="351"/>
      <c r="Z407" s="351"/>
      <c r="AA407" s="351"/>
      <c r="AB407" s="351"/>
      <c r="AC407" s="351"/>
      <c r="AD407" s="351"/>
      <c r="AE407" s="351"/>
    </row>
    <row r="408" spans="25:31">
      <c r="Y408" s="351"/>
      <c r="Z408" s="351"/>
      <c r="AA408" s="351"/>
      <c r="AB408" s="351"/>
      <c r="AC408" s="351"/>
      <c r="AD408" s="351"/>
      <c r="AE408" s="351"/>
    </row>
    <row r="409" spans="25:31">
      <c r="Y409" s="351"/>
      <c r="Z409" s="351"/>
      <c r="AA409" s="351"/>
      <c r="AB409" s="351"/>
      <c r="AC409" s="351"/>
      <c r="AD409" s="351"/>
      <c r="AE409" s="351"/>
    </row>
    <row r="410" spans="25:31">
      <c r="Y410" s="351"/>
      <c r="Z410" s="351"/>
      <c r="AA410" s="351"/>
      <c r="AB410" s="351"/>
      <c r="AC410" s="351"/>
      <c r="AD410" s="351"/>
      <c r="AE410" s="351"/>
    </row>
    <row r="411" spans="25:31">
      <c r="Y411" s="351"/>
      <c r="Z411" s="351"/>
      <c r="AA411" s="351"/>
      <c r="AB411" s="351"/>
      <c r="AC411" s="351"/>
      <c r="AD411" s="351"/>
      <c r="AE411" s="351"/>
    </row>
    <row r="412" spans="25:31">
      <c r="Y412" s="351"/>
      <c r="Z412" s="351"/>
      <c r="AA412" s="351"/>
      <c r="AB412" s="351"/>
      <c r="AC412" s="351"/>
      <c r="AD412" s="351"/>
      <c r="AE412" s="351"/>
    </row>
    <row r="413" spans="25:31">
      <c r="Y413" s="351"/>
      <c r="Z413" s="351"/>
      <c r="AA413" s="351"/>
      <c r="AB413" s="351"/>
      <c r="AC413" s="351"/>
      <c r="AD413" s="351"/>
      <c r="AE413" s="351"/>
    </row>
    <row r="414" spans="25:31">
      <c r="Y414" s="351"/>
      <c r="Z414" s="351"/>
      <c r="AA414" s="351"/>
      <c r="AB414" s="351"/>
      <c r="AC414" s="351"/>
      <c r="AD414" s="351"/>
      <c r="AE414" s="351"/>
    </row>
    <row r="415" spans="25:31">
      <c r="Y415" s="351"/>
      <c r="Z415" s="351"/>
      <c r="AA415" s="351"/>
      <c r="AB415" s="351"/>
      <c r="AC415" s="351"/>
      <c r="AD415" s="351"/>
      <c r="AE415" s="351"/>
    </row>
    <row r="416" spans="25:31">
      <c r="Y416" s="351"/>
      <c r="Z416" s="351"/>
      <c r="AA416" s="351"/>
      <c r="AB416" s="351"/>
      <c r="AC416" s="351"/>
      <c r="AD416" s="351"/>
      <c r="AE416" s="351"/>
    </row>
    <row r="417" spans="25:31">
      <c r="Y417" s="351"/>
      <c r="Z417" s="351"/>
      <c r="AA417" s="351"/>
      <c r="AB417" s="351"/>
      <c r="AC417" s="351"/>
      <c r="AD417" s="351"/>
      <c r="AE417" s="351"/>
    </row>
    <row r="418" spans="25:31">
      <c r="Y418" s="351"/>
      <c r="Z418" s="351"/>
      <c r="AA418" s="351"/>
      <c r="AB418" s="351"/>
      <c r="AC418" s="351"/>
      <c r="AD418" s="351"/>
      <c r="AE418" s="351"/>
    </row>
    <row r="419" spans="25:31">
      <c r="Y419" s="351"/>
      <c r="Z419" s="351"/>
      <c r="AA419" s="351"/>
      <c r="AB419" s="351"/>
      <c r="AC419" s="351"/>
      <c r="AD419" s="351"/>
      <c r="AE419" s="351"/>
    </row>
    <row r="420" spans="25:31">
      <c r="Y420" s="351"/>
      <c r="Z420" s="351"/>
      <c r="AA420" s="351"/>
      <c r="AB420" s="351"/>
      <c r="AC420" s="351"/>
      <c r="AD420" s="351"/>
      <c r="AE420" s="351"/>
    </row>
    <row r="421" spans="25:31">
      <c r="Y421" s="351"/>
      <c r="Z421" s="351"/>
      <c r="AA421" s="351"/>
      <c r="AB421" s="351"/>
      <c r="AC421" s="351"/>
      <c r="AD421" s="351"/>
      <c r="AE421" s="351"/>
    </row>
    <row r="422" spans="25:31">
      <c r="Y422" s="351"/>
      <c r="Z422" s="351"/>
      <c r="AA422" s="351"/>
      <c r="AB422" s="351"/>
      <c r="AC422" s="351"/>
      <c r="AD422" s="351"/>
      <c r="AE422" s="351"/>
    </row>
    <row r="423" spans="25:31">
      <c r="Y423" s="351"/>
      <c r="Z423" s="351"/>
      <c r="AA423" s="351"/>
      <c r="AB423" s="351"/>
      <c r="AC423" s="351"/>
      <c r="AD423" s="351"/>
      <c r="AE423" s="351"/>
    </row>
    <row r="424" spans="25:31">
      <c r="Y424" s="351"/>
      <c r="Z424" s="351"/>
      <c r="AA424" s="351"/>
      <c r="AB424" s="351"/>
      <c r="AC424" s="351"/>
      <c r="AD424" s="351"/>
      <c r="AE424" s="351"/>
    </row>
    <row r="425" spans="25:31">
      <c r="Y425" s="351"/>
      <c r="Z425" s="351"/>
      <c r="AA425" s="351"/>
      <c r="AB425" s="351"/>
      <c r="AC425" s="351"/>
      <c r="AD425" s="351"/>
      <c r="AE425" s="351"/>
    </row>
    <row r="426" spans="25:31">
      <c r="Y426" s="351"/>
      <c r="Z426" s="351"/>
      <c r="AA426" s="351"/>
      <c r="AB426" s="351"/>
      <c r="AC426" s="351"/>
      <c r="AD426" s="351"/>
      <c r="AE426" s="351"/>
    </row>
    <row r="427" spans="25:31">
      <c r="Y427" s="351"/>
      <c r="Z427" s="351"/>
      <c r="AA427" s="351"/>
      <c r="AB427" s="351"/>
      <c r="AC427" s="351"/>
      <c r="AD427" s="351"/>
      <c r="AE427" s="351"/>
    </row>
    <row r="428" spans="25:31">
      <c r="Y428" s="351"/>
      <c r="Z428" s="351"/>
      <c r="AA428" s="351"/>
      <c r="AB428" s="351"/>
      <c r="AC428" s="351"/>
      <c r="AD428" s="351"/>
      <c r="AE428" s="351"/>
    </row>
    <row r="429" spans="25:31">
      <c r="Y429" s="351"/>
      <c r="Z429" s="351"/>
      <c r="AA429" s="351"/>
      <c r="AB429" s="351"/>
      <c r="AC429" s="351"/>
      <c r="AD429" s="351"/>
      <c r="AE429" s="351"/>
    </row>
    <row r="430" spans="25:31">
      <c r="Y430" s="351"/>
      <c r="Z430" s="351"/>
      <c r="AA430" s="351"/>
      <c r="AB430" s="351"/>
      <c r="AC430" s="351"/>
      <c r="AD430" s="351"/>
      <c r="AE430" s="351"/>
    </row>
    <row r="431" spans="25:31">
      <c r="Y431" s="351"/>
      <c r="Z431" s="351"/>
      <c r="AA431" s="351"/>
      <c r="AB431" s="351"/>
      <c r="AC431" s="351"/>
      <c r="AD431" s="351"/>
      <c r="AE431" s="351"/>
    </row>
    <row r="432" spans="25:31">
      <c r="Y432" s="351"/>
      <c r="Z432" s="351"/>
      <c r="AA432" s="351"/>
      <c r="AB432" s="351"/>
      <c r="AC432" s="351"/>
      <c r="AD432" s="351"/>
      <c r="AE432" s="351"/>
    </row>
    <row r="433" spans="25:31">
      <c r="Y433" s="351"/>
      <c r="Z433" s="351"/>
      <c r="AA433" s="351"/>
      <c r="AB433" s="351"/>
      <c r="AC433" s="351"/>
      <c r="AD433" s="351"/>
      <c r="AE433" s="351"/>
    </row>
    <row r="434" spans="25:31">
      <c r="Y434" s="351"/>
      <c r="Z434" s="351"/>
      <c r="AA434" s="351"/>
      <c r="AB434" s="351"/>
      <c r="AC434" s="351"/>
      <c r="AD434" s="351"/>
      <c r="AE434" s="351"/>
    </row>
    <row r="435" spans="25:31">
      <c r="Y435" s="351"/>
      <c r="Z435" s="351"/>
      <c r="AA435" s="351"/>
      <c r="AB435" s="351"/>
      <c r="AC435" s="351"/>
      <c r="AD435" s="351"/>
      <c r="AE435" s="351"/>
    </row>
    <row r="436" spans="25:31">
      <c r="Y436" s="351"/>
      <c r="Z436" s="351"/>
      <c r="AA436" s="351"/>
      <c r="AB436" s="351"/>
      <c r="AC436" s="351"/>
      <c r="AD436" s="351"/>
      <c r="AE436" s="351"/>
    </row>
    <row r="437" spans="25:31">
      <c r="Y437" s="351"/>
      <c r="Z437" s="351"/>
      <c r="AA437" s="351"/>
      <c r="AB437" s="351"/>
      <c r="AC437" s="351"/>
      <c r="AD437" s="351"/>
      <c r="AE437" s="351"/>
    </row>
    <row r="438" spans="25:31">
      <c r="Y438" s="351"/>
      <c r="Z438" s="351"/>
      <c r="AA438" s="351"/>
      <c r="AB438" s="351"/>
      <c r="AC438" s="351"/>
      <c r="AD438" s="351"/>
      <c r="AE438" s="351"/>
    </row>
    <row r="439" spans="25:31">
      <c r="Y439" s="351"/>
      <c r="Z439" s="351"/>
      <c r="AA439" s="351"/>
      <c r="AB439" s="351"/>
      <c r="AC439" s="351"/>
      <c r="AD439" s="351"/>
      <c r="AE439" s="351"/>
    </row>
    <row r="440" spans="25:31">
      <c r="Y440" s="351"/>
      <c r="Z440" s="351"/>
      <c r="AA440" s="351"/>
      <c r="AB440" s="351"/>
      <c r="AC440" s="351"/>
      <c r="AD440" s="351"/>
      <c r="AE440" s="351"/>
    </row>
    <row r="441" spans="25:31">
      <c r="Y441" s="351"/>
      <c r="Z441" s="351"/>
      <c r="AA441" s="351"/>
      <c r="AB441" s="351"/>
      <c r="AC441" s="351"/>
      <c r="AD441" s="351"/>
      <c r="AE441" s="351"/>
    </row>
    <row r="442" spans="25:31">
      <c r="Y442" s="351"/>
      <c r="Z442" s="351"/>
      <c r="AA442" s="351"/>
      <c r="AB442" s="351"/>
      <c r="AC442" s="351"/>
      <c r="AD442" s="351"/>
      <c r="AE442" s="351"/>
    </row>
    <row r="443" spans="25:31">
      <c r="Y443" s="351"/>
      <c r="Z443" s="351"/>
      <c r="AA443" s="351"/>
      <c r="AB443" s="351"/>
      <c r="AC443" s="351"/>
      <c r="AD443" s="351"/>
      <c r="AE443" s="351"/>
    </row>
    <row r="444" spans="25:31">
      <c r="Y444" s="351"/>
      <c r="Z444" s="351"/>
      <c r="AA444" s="351"/>
      <c r="AB444" s="351"/>
      <c r="AC444" s="351"/>
      <c r="AD444" s="351"/>
      <c r="AE444" s="351"/>
    </row>
    <row r="445" spans="25:31">
      <c r="Y445" s="351"/>
      <c r="Z445" s="351"/>
      <c r="AA445" s="351"/>
      <c r="AB445" s="351"/>
      <c r="AC445" s="351"/>
      <c r="AD445" s="351"/>
      <c r="AE445" s="351"/>
    </row>
    <row r="446" spans="25:31">
      <c r="Y446" s="351"/>
      <c r="Z446" s="351"/>
      <c r="AA446" s="351"/>
      <c r="AB446" s="351"/>
      <c r="AC446" s="351"/>
      <c r="AD446" s="351"/>
      <c r="AE446" s="351"/>
    </row>
    <row r="447" spans="25:31">
      <c r="Y447" s="351"/>
      <c r="Z447" s="351"/>
      <c r="AA447" s="351"/>
      <c r="AB447" s="351"/>
      <c r="AC447" s="351"/>
      <c r="AD447" s="351"/>
      <c r="AE447" s="351"/>
    </row>
    <row r="448" spans="25:31">
      <c r="Y448" s="351"/>
      <c r="Z448" s="351"/>
      <c r="AA448" s="351"/>
      <c r="AB448" s="351"/>
      <c r="AC448" s="351"/>
      <c r="AD448" s="351"/>
      <c r="AE448" s="351"/>
    </row>
    <row r="449" spans="25:31">
      <c r="Y449" s="351"/>
      <c r="Z449" s="351"/>
      <c r="AA449" s="351"/>
      <c r="AB449" s="351"/>
      <c r="AC449" s="351"/>
      <c r="AD449" s="351"/>
      <c r="AE449" s="351"/>
    </row>
    <row r="450" spans="25:31">
      <c r="Y450" s="351"/>
      <c r="Z450" s="351"/>
      <c r="AA450" s="351"/>
      <c r="AB450" s="351"/>
      <c r="AC450" s="351"/>
      <c r="AD450" s="351"/>
      <c r="AE450" s="351"/>
    </row>
    <row r="451" spans="25:31">
      <c r="Y451" s="351"/>
      <c r="Z451" s="351"/>
      <c r="AA451" s="351"/>
      <c r="AB451" s="351"/>
      <c r="AC451" s="351"/>
      <c r="AD451" s="351"/>
      <c r="AE451" s="351"/>
    </row>
    <row r="452" spans="25:31">
      <c r="Y452" s="351"/>
      <c r="Z452" s="351"/>
      <c r="AA452" s="351"/>
      <c r="AB452" s="351"/>
      <c r="AC452" s="351"/>
      <c r="AD452" s="351"/>
      <c r="AE452" s="351"/>
    </row>
    <row r="453" spans="25:31">
      <c r="Y453" s="351"/>
      <c r="Z453" s="351"/>
      <c r="AA453" s="351"/>
      <c r="AB453" s="351"/>
      <c r="AC453" s="351"/>
      <c r="AD453" s="351"/>
      <c r="AE453" s="351"/>
    </row>
    <row r="454" spans="25:31">
      <c r="Y454" s="351"/>
      <c r="Z454" s="351"/>
      <c r="AA454" s="351"/>
      <c r="AB454" s="351"/>
      <c r="AC454" s="351"/>
      <c r="AD454" s="351"/>
      <c r="AE454" s="351"/>
    </row>
    <row r="455" spans="25:31">
      <c r="Y455" s="351"/>
      <c r="Z455" s="351"/>
      <c r="AA455" s="351"/>
      <c r="AB455" s="351"/>
      <c r="AC455" s="351"/>
      <c r="AD455" s="351"/>
      <c r="AE455" s="351"/>
    </row>
    <row r="456" spans="25:31">
      <c r="Y456" s="351"/>
      <c r="Z456" s="351"/>
      <c r="AA456" s="351"/>
      <c r="AB456" s="351"/>
      <c r="AC456" s="351"/>
      <c r="AD456" s="351"/>
      <c r="AE456" s="351"/>
    </row>
    <row r="457" spans="25:31">
      <c r="Y457" s="351"/>
      <c r="Z457" s="351"/>
      <c r="AA457" s="351"/>
      <c r="AB457" s="351"/>
      <c r="AC457" s="351"/>
      <c r="AD457" s="351"/>
      <c r="AE457" s="351"/>
    </row>
    <row r="458" spans="25:31">
      <c r="Y458" s="351"/>
      <c r="Z458" s="351"/>
      <c r="AA458" s="351"/>
      <c r="AB458" s="351"/>
      <c r="AC458" s="351"/>
      <c r="AD458" s="351"/>
      <c r="AE458" s="351"/>
    </row>
    <row r="459" spans="25:31">
      <c r="Y459" s="351"/>
      <c r="Z459" s="351"/>
      <c r="AA459" s="351"/>
      <c r="AB459" s="351"/>
      <c r="AC459" s="351"/>
      <c r="AD459" s="351"/>
      <c r="AE459" s="351"/>
    </row>
    <row r="460" spans="25:31">
      <c r="Y460" s="351"/>
      <c r="Z460" s="351"/>
      <c r="AA460" s="351"/>
      <c r="AB460" s="351"/>
      <c r="AC460" s="351"/>
      <c r="AD460" s="351"/>
      <c r="AE460" s="351"/>
    </row>
    <row r="461" spans="25:31">
      <c r="Y461" s="351"/>
      <c r="Z461" s="351"/>
      <c r="AA461" s="351"/>
      <c r="AB461" s="351"/>
      <c r="AC461" s="351"/>
      <c r="AD461" s="351"/>
      <c r="AE461" s="351"/>
    </row>
    <row r="462" spans="25:31">
      <c r="Y462" s="351"/>
      <c r="Z462" s="351"/>
      <c r="AA462" s="351"/>
      <c r="AB462" s="351"/>
      <c r="AC462" s="351"/>
      <c r="AD462" s="351"/>
      <c r="AE462" s="351"/>
    </row>
    <row r="463" spans="25:31">
      <c r="Y463" s="351"/>
      <c r="Z463" s="351"/>
      <c r="AA463" s="351"/>
      <c r="AB463" s="351"/>
      <c r="AC463" s="351"/>
      <c r="AD463" s="351"/>
      <c r="AE463" s="351"/>
    </row>
    <row r="464" spans="25:31">
      <c r="Y464" s="351"/>
      <c r="Z464" s="351"/>
      <c r="AA464" s="351"/>
      <c r="AB464" s="351"/>
      <c r="AC464" s="351"/>
      <c r="AD464" s="351"/>
      <c r="AE464" s="351"/>
    </row>
    <row r="465" spans="25:31">
      <c r="Y465" s="351"/>
      <c r="Z465" s="351"/>
      <c r="AA465" s="351"/>
      <c r="AB465" s="351"/>
      <c r="AC465" s="351"/>
      <c r="AD465" s="351"/>
      <c r="AE465" s="351"/>
    </row>
    <row r="466" spans="25:31">
      <c r="Y466" s="351"/>
      <c r="Z466" s="351"/>
      <c r="AA466" s="351"/>
      <c r="AB466" s="351"/>
      <c r="AC466" s="351"/>
      <c r="AD466" s="351"/>
      <c r="AE466" s="351"/>
    </row>
    <row r="467" spans="25:31">
      <c r="Y467" s="351"/>
      <c r="Z467" s="351"/>
      <c r="AA467" s="351"/>
      <c r="AB467" s="351"/>
      <c r="AC467" s="351"/>
      <c r="AD467" s="351"/>
      <c r="AE467" s="351"/>
    </row>
    <row r="468" spans="25:31">
      <c r="Y468" s="351"/>
      <c r="Z468" s="351"/>
      <c r="AA468" s="351"/>
      <c r="AB468" s="351"/>
      <c r="AC468" s="351"/>
      <c r="AD468" s="351"/>
      <c r="AE468" s="351"/>
    </row>
    <row r="469" spans="25:31">
      <c r="Y469" s="351"/>
      <c r="Z469" s="351"/>
      <c r="AA469" s="351"/>
      <c r="AB469" s="351"/>
      <c r="AC469" s="351"/>
      <c r="AD469" s="351"/>
      <c r="AE469" s="351"/>
    </row>
    <row r="470" spans="25:31">
      <c r="Y470" s="351"/>
      <c r="Z470" s="351"/>
      <c r="AA470" s="351"/>
      <c r="AB470" s="351"/>
      <c r="AC470" s="351"/>
      <c r="AD470" s="351"/>
      <c r="AE470" s="351"/>
    </row>
    <row r="471" spans="25:31">
      <c r="Y471" s="351"/>
      <c r="Z471" s="351"/>
      <c r="AA471" s="351"/>
      <c r="AB471" s="351"/>
      <c r="AC471" s="351"/>
      <c r="AD471" s="351"/>
      <c r="AE471" s="351"/>
    </row>
    <row r="472" spans="25:31">
      <c r="Y472" s="351"/>
      <c r="Z472" s="351"/>
      <c r="AA472" s="351"/>
      <c r="AB472" s="351"/>
      <c r="AC472" s="351"/>
      <c r="AD472" s="351"/>
      <c r="AE472" s="351"/>
    </row>
    <row r="473" spans="25:31">
      <c r="Y473" s="351"/>
      <c r="Z473" s="351"/>
      <c r="AA473" s="351"/>
      <c r="AB473" s="351"/>
      <c r="AC473" s="351"/>
      <c r="AD473" s="351"/>
      <c r="AE473" s="351"/>
    </row>
    <row r="474" spans="25:31">
      <c r="Y474" s="351"/>
      <c r="Z474" s="351"/>
      <c r="AA474" s="351"/>
      <c r="AB474" s="351"/>
      <c r="AC474" s="351"/>
      <c r="AD474" s="351"/>
      <c r="AE474" s="351"/>
    </row>
    <row r="475" spans="25:31">
      <c r="Y475" s="351"/>
      <c r="Z475" s="351"/>
      <c r="AA475" s="351"/>
      <c r="AB475" s="351"/>
      <c r="AC475" s="351"/>
      <c r="AD475" s="351"/>
      <c r="AE475" s="351"/>
    </row>
    <row r="476" spans="25:31">
      <c r="Y476" s="351"/>
      <c r="Z476" s="351"/>
      <c r="AA476" s="351"/>
      <c r="AB476" s="351"/>
      <c r="AC476" s="351"/>
      <c r="AD476" s="351"/>
      <c r="AE476" s="351"/>
    </row>
    <row r="477" spans="25:31">
      <c r="Y477" s="351"/>
      <c r="Z477" s="351"/>
      <c r="AA477" s="351"/>
      <c r="AB477" s="351"/>
      <c r="AC477" s="351"/>
      <c r="AD477" s="351"/>
      <c r="AE477" s="351"/>
    </row>
    <row r="478" spans="25:31">
      <c r="Y478" s="351"/>
      <c r="Z478" s="351"/>
      <c r="AA478" s="351"/>
      <c r="AB478" s="351"/>
      <c r="AC478" s="351"/>
      <c r="AD478" s="351"/>
      <c r="AE478" s="351"/>
    </row>
    <row r="479" spans="25:31">
      <c r="Y479" s="351"/>
      <c r="Z479" s="351"/>
      <c r="AA479" s="351"/>
      <c r="AB479" s="351"/>
      <c r="AC479" s="351"/>
      <c r="AD479" s="351"/>
      <c r="AE479" s="351"/>
    </row>
    <row r="480" spans="25:31">
      <c r="Y480" s="351"/>
      <c r="Z480" s="351"/>
      <c r="AA480" s="351"/>
      <c r="AB480" s="351"/>
      <c r="AC480" s="351"/>
      <c r="AD480" s="351"/>
      <c r="AE480" s="351"/>
    </row>
    <row r="481" spans="25:31">
      <c r="Y481" s="351"/>
      <c r="Z481" s="351"/>
      <c r="AA481" s="351"/>
      <c r="AB481" s="351"/>
      <c r="AC481" s="351"/>
      <c r="AD481" s="351"/>
      <c r="AE481" s="351"/>
    </row>
    <row r="482" spans="25:31">
      <c r="Y482" s="351"/>
      <c r="Z482" s="351"/>
      <c r="AA482" s="351"/>
      <c r="AB482" s="351"/>
      <c r="AC482" s="351"/>
      <c r="AD482" s="351"/>
      <c r="AE482" s="351"/>
    </row>
    <row r="483" spans="25:31">
      <c r="Y483" s="351"/>
      <c r="Z483" s="351"/>
      <c r="AA483" s="351"/>
      <c r="AB483" s="351"/>
      <c r="AC483" s="351"/>
      <c r="AD483" s="351"/>
      <c r="AE483" s="351"/>
    </row>
    <row r="484" spans="25:31">
      <c r="Y484" s="351"/>
      <c r="Z484" s="351"/>
      <c r="AA484" s="351"/>
      <c r="AB484" s="351"/>
      <c r="AC484" s="351"/>
      <c r="AD484" s="351"/>
      <c r="AE484" s="351"/>
    </row>
    <row r="485" spans="25:31">
      <c r="Y485" s="351"/>
      <c r="Z485" s="351"/>
      <c r="AA485" s="351"/>
      <c r="AB485" s="351"/>
      <c r="AC485" s="351"/>
      <c r="AD485" s="351"/>
      <c r="AE485" s="351"/>
    </row>
    <row r="486" spans="25:31">
      <c r="Y486" s="351"/>
      <c r="Z486" s="351"/>
      <c r="AA486" s="351"/>
      <c r="AB486" s="351"/>
      <c r="AC486" s="351"/>
      <c r="AD486" s="351"/>
      <c r="AE486" s="351"/>
    </row>
    <row r="487" spans="25:31">
      <c r="Y487" s="351"/>
      <c r="Z487" s="351"/>
      <c r="AA487" s="351"/>
      <c r="AB487" s="351"/>
      <c r="AC487" s="351"/>
      <c r="AD487" s="351"/>
      <c r="AE487" s="351"/>
    </row>
    <row r="488" spans="25:31">
      <c r="Y488" s="351"/>
      <c r="Z488" s="351"/>
      <c r="AA488" s="351"/>
      <c r="AB488" s="351"/>
      <c r="AC488" s="351"/>
      <c r="AD488" s="351"/>
      <c r="AE488" s="351"/>
    </row>
    <row r="489" spans="25:31">
      <c r="Y489" s="351"/>
      <c r="Z489" s="351"/>
      <c r="AA489" s="351"/>
      <c r="AB489" s="351"/>
      <c r="AC489" s="351"/>
      <c r="AD489" s="351"/>
      <c r="AE489" s="351"/>
    </row>
    <row r="490" spans="25:31">
      <c r="Y490" s="351"/>
      <c r="Z490" s="351"/>
      <c r="AA490" s="351"/>
      <c r="AB490" s="351"/>
      <c r="AC490" s="351"/>
      <c r="AD490" s="351"/>
      <c r="AE490" s="351"/>
    </row>
    <row r="491" spans="25:31">
      <c r="Y491" s="351"/>
      <c r="Z491" s="351"/>
      <c r="AA491" s="351"/>
      <c r="AB491" s="351"/>
      <c r="AC491" s="351"/>
      <c r="AD491" s="351"/>
      <c r="AE491" s="351"/>
    </row>
    <row r="492" spans="25:31">
      <c r="Y492" s="351"/>
      <c r="Z492" s="351"/>
      <c r="AA492" s="351"/>
      <c r="AB492" s="351"/>
      <c r="AC492" s="351"/>
      <c r="AD492" s="351"/>
      <c r="AE492" s="351"/>
    </row>
    <row r="493" spans="25:31">
      <c r="Y493" s="351"/>
      <c r="Z493" s="351"/>
      <c r="AA493" s="351"/>
      <c r="AB493" s="351"/>
      <c r="AC493" s="351"/>
      <c r="AD493" s="351"/>
      <c r="AE493" s="351"/>
    </row>
    <row r="494" spans="25:31">
      <c r="Y494" s="351"/>
      <c r="Z494" s="351"/>
      <c r="AA494" s="351"/>
      <c r="AB494" s="351"/>
      <c r="AC494" s="351"/>
      <c r="AD494" s="351"/>
      <c r="AE494" s="351"/>
    </row>
    <row r="495" spans="25:31">
      <c r="Y495" s="351"/>
      <c r="Z495" s="351"/>
      <c r="AA495" s="351"/>
      <c r="AB495" s="351"/>
      <c r="AC495" s="351"/>
      <c r="AD495" s="351"/>
      <c r="AE495" s="351"/>
    </row>
    <row r="496" spans="25:31">
      <c r="Y496" s="351"/>
      <c r="Z496" s="351"/>
      <c r="AA496" s="351"/>
      <c r="AB496" s="351"/>
      <c r="AC496" s="351"/>
      <c r="AD496" s="351"/>
      <c r="AE496" s="351"/>
    </row>
    <row r="497" spans="25:31">
      <c r="Y497" s="351"/>
      <c r="Z497" s="351"/>
      <c r="AA497" s="351"/>
      <c r="AB497" s="351"/>
      <c r="AC497" s="351"/>
      <c r="AD497" s="351"/>
      <c r="AE497" s="351"/>
    </row>
    <row r="498" spans="25:31">
      <c r="Y498" s="351"/>
      <c r="Z498" s="351"/>
      <c r="AA498" s="351"/>
      <c r="AB498" s="351"/>
      <c r="AC498" s="351"/>
      <c r="AD498" s="351"/>
      <c r="AE498" s="351"/>
    </row>
    <row r="499" spans="25:31">
      <c r="Y499" s="351"/>
      <c r="Z499" s="351"/>
      <c r="AA499" s="351"/>
      <c r="AB499" s="351"/>
      <c r="AC499" s="351"/>
      <c r="AD499" s="351"/>
      <c r="AE499" s="351"/>
    </row>
    <row r="500" spans="25:31">
      <c r="Y500" s="351"/>
      <c r="Z500" s="351"/>
      <c r="AA500" s="351"/>
      <c r="AB500" s="351"/>
      <c r="AC500" s="351"/>
      <c r="AD500" s="351"/>
      <c r="AE500" s="351"/>
    </row>
    <row r="501" spans="25:31">
      <c r="Y501" s="351"/>
      <c r="Z501" s="351"/>
      <c r="AA501" s="351"/>
      <c r="AB501" s="351"/>
      <c r="AC501" s="351"/>
      <c r="AD501" s="351"/>
      <c r="AE501" s="351"/>
    </row>
    <row r="502" spans="25:31">
      <c r="Y502" s="351"/>
      <c r="Z502" s="351"/>
      <c r="AA502" s="351"/>
      <c r="AB502" s="351"/>
      <c r="AC502" s="351"/>
      <c r="AD502" s="351"/>
      <c r="AE502" s="351"/>
    </row>
    <row r="503" spans="25:31">
      <c r="Y503" s="351"/>
      <c r="Z503" s="351"/>
      <c r="AA503" s="351"/>
      <c r="AB503" s="351"/>
      <c r="AC503" s="351"/>
      <c r="AD503" s="351"/>
      <c r="AE503" s="351"/>
    </row>
    <row r="504" spans="25:31">
      <c r="Y504" s="351"/>
      <c r="Z504" s="351"/>
      <c r="AA504" s="351"/>
      <c r="AB504" s="351"/>
      <c r="AC504" s="351"/>
      <c r="AD504" s="351"/>
      <c r="AE504" s="351"/>
    </row>
    <row r="505" spans="25:31">
      <c r="Y505" s="351"/>
      <c r="Z505" s="351"/>
      <c r="AA505" s="351"/>
      <c r="AB505" s="351"/>
      <c r="AC505" s="351"/>
      <c r="AD505" s="351"/>
      <c r="AE505" s="351"/>
    </row>
    <row r="506" spans="25:31">
      <c r="Y506" s="351"/>
      <c r="Z506" s="351"/>
      <c r="AA506" s="351"/>
      <c r="AB506" s="351"/>
      <c r="AC506" s="351"/>
      <c r="AD506" s="351"/>
      <c r="AE506" s="351"/>
    </row>
    <row r="507" spans="25:31">
      <c r="Y507" s="351"/>
      <c r="Z507" s="351"/>
      <c r="AA507" s="351"/>
      <c r="AB507" s="351"/>
      <c r="AC507" s="351"/>
      <c r="AD507" s="351"/>
      <c r="AE507" s="351"/>
    </row>
    <row r="508" spans="25:31">
      <c r="Y508" s="351"/>
      <c r="Z508" s="351"/>
      <c r="AA508" s="351"/>
      <c r="AB508" s="351"/>
      <c r="AC508" s="351"/>
      <c r="AD508" s="351"/>
      <c r="AE508" s="351"/>
    </row>
    <row r="509" spans="25:31">
      <c r="Y509" s="351"/>
      <c r="Z509" s="351"/>
      <c r="AA509" s="351"/>
      <c r="AB509" s="351"/>
      <c r="AC509" s="351"/>
      <c r="AD509" s="351"/>
      <c r="AE509" s="351"/>
    </row>
    <row r="510" spans="25:31">
      <c r="Y510" s="351"/>
      <c r="Z510" s="351"/>
      <c r="AA510" s="351"/>
      <c r="AB510" s="351"/>
      <c r="AC510" s="351"/>
      <c r="AD510" s="351"/>
      <c r="AE510" s="351"/>
    </row>
    <row r="511" spans="25:31">
      <c r="Y511" s="351"/>
      <c r="Z511" s="351"/>
      <c r="AA511" s="351"/>
      <c r="AB511" s="351"/>
      <c r="AC511" s="351"/>
      <c r="AD511" s="351"/>
      <c r="AE511" s="351"/>
    </row>
    <row r="512" spans="25:31">
      <c r="Y512" s="351"/>
      <c r="Z512" s="351"/>
      <c r="AA512" s="351"/>
      <c r="AB512" s="351"/>
      <c r="AC512" s="351"/>
      <c r="AD512" s="351"/>
      <c r="AE512" s="351"/>
    </row>
    <row r="513" spans="25:31">
      <c r="Y513" s="351"/>
      <c r="Z513" s="351"/>
      <c r="AA513" s="351"/>
      <c r="AB513" s="351"/>
      <c r="AC513" s="351"/>
      <c r="AD513" s="351"/>
      <c r="AE513" s="351"/>
    </row>
    <row r="514" spans="25:31">
      <c r="Y514" s="351"/>
      <c r="Z514" s="351"/>
      <c r="AA514" s="351"/>
      <c r="AB514" s="351"/>
      <c r="AC514" s="351"/>
      <c r="AD514" s="351"/>
      <c r="AE514" s="351"/>
    </row>
    <row r="515" spans="25:31">
      <c r="Y515" s="351"/>
      <c r="Z515" s="351"/>
      <c r="AA515" s="351"/>
      <c r="AB515" s="351"/>
      <c r="AC515" s="351"/>
      <c r="AD515" s="351"/>
      <c r="AE515" s="351"/>
    </row>
    <row r="516" spans="25:31">
      <c r="Y516" s="351"/>
      <c r="Z516" s="351"/>
      <c r="AA516" s="351"/>
      <c r="AB516" s="351"/>
      <c r="AC516" s="351"/>
      <c r="AD516" s="351"/>
      <c r="AE516" s="351"/>
    </row>
    <row r="517" spans="25:31">
      <c r="Y517" s="351"/>
      <c r="Z517" s="351"/>
      <c r="AA517" s="351"/>
      <c r="AB517" s="351"/>
      <c r="AC517" s="351"/>
      <c r="AD517" s="351"/>
      <c r="AE517" s="351"/>
    </row>
    <row r="518" spans="25:31">
      <c r="Y518" s="351"/>
      <c r="Z518" s="351"/>
      <c r="AA518" s="351"/>
      <c r="AB518" s="351"/>
      <c r="AC518" s="351"/>
      <c r="AD518" s="351"/>
      <c r="AE518" s="351"/>
    </row>
    <row r="519" spans="25:31">
      <c r="Y519" s="351"/>
      <c r="Z519" s="351"/>
      <c r="AA519" s="351"/>
      <c r="AB519" s="351"/>
      <c r="AC519" s="351"/>
      <c r="AD519" s="351"/>
      <c r="AE519" s="351"/>
    </row>
    <row r="520" spans="25:31">
      <c r="Y520" s="351"/>
      <c r="Z520" s="351"/>
      <c r="AA520" s="351"/>
      <c r="AB520" s="351"/>
      <c r="AC520" s="351"/>
      <c r="AD520" s="351"/>
      <c r="AE520" s="351"/>
    </row>
    <row r="521" spans="25:31">
      <c r="Y521" s="351"/>
      <c r="Z521" s="351"/>
      <c r="AA521" s="351"/>
      <c r="AB521" s="351"/>
      <c r="AC521" s="351"/>
      <c r="AD521" s="351"/>
      <c r="AE521" s="351"/>
    </row>
    <row r="522" spans="25:31">
      <c r="Y522" s="351"/>
      <c r="Z522" s="351"/>
      <c r="AA522" s="351"/>
      <c r="AB522" s="351"/>
      <c r="AC522" s="351"/>
      <c r="AD522" s="351"/>
      <c r="AE522" s="351"/>
    </row>
    <row r="523" spans="25:31">
      <c r="Y523" s="351"/>
      <c r="Z523" s="351"/>
      <c r="AA523" s="351"/>
      <c r="AB523" s="351"/>
      <c r="AC523" s="351"/>
      <c r="AD523" s="351"/>
      <c r="AE523" s="351"/>
    </row>
    <row r="524" spans="25:31">
      <c r="Y524" s="351"/>
      <c r="Z524" s="351"/>
      <c r="AA524" s="351"/>
      <c r="AB524" s="351"/>
      <c r="AC524" s="351"/>
      <c r="AD524" s="351"/>
      <c r="AE524" s="351"/>
    </row>
    <row r="525" spans="25:31">
      <c r="Y525" s="351"/>
      <c r="Z525" s="351"/>
      <c r="AA525" s="351"/>
      <c r="AB525" s="351"/>
      <c r="AC525" s="351"/>
      <c r="AD525" s="351"/>
      <c r="AE525" s="351"/>
    </row>
    <row r="526" spans="25:31">
      <c r="Y526" s="351"/>
      <c r="Z526" s="351"/>
      <c r="AA526" s="351"/>
      <c r="AB526" s="351"/>
      <c r="AC526" s="351"/>
      <c r="AD526" s="351"/>
      <c r="AE526" s="351"/>
    </row>
    <row r="527" spans="25:31">
      <c r="Y527" s="351"/>
      <c r="Z527" s="351"/>
      <c r="AA527" s="351"/>
      <c r="AB527" s="351"/>
      <c r="AC527" s="351"/>
      <c r="AD527" s="351"/>
      <c r="AE527" s="351"/>
    </row>
    <row r="528" spans="25:31">
      <c r="Y528" s="351"/>
      <c r="Z528" s="351"/>
      <c r="AA528" s="351"/>
      <c r="AB528" s="351"/>
      <c r="AC528" s="351"/>
      <c r="AD528" s="351"/>
      <c r="AE528" s="351"/>
    </row>
    <row r="529" spans="25:31">
      <c r="Y529" s="351"/>
      <c r="Z529" s="351"/>
      <c r="AA529" s="351"/>
      <c r="AB529" s="351"/>
      <c r="AC529" s="351"/>
      <c r="AD529" s="351"/>
      <c r="AE529" s="351"/>
    </row>
    <row r="530" spans="25:31">
      <c r="Y530" s="351"/>
      <c r="Z530" s="351"/>
      <c r="AA530" s="351"/>
      <c r="AB530" s="351"/>
      <c r="AC530" s="351"/>
      <c r="AD530" s="351"/>
      <c r="AE530" s="351"/>
    </row>
    <row r="531" spans="25:31">
      <c r="Y531" s="351"/>
      <c r="Z531" s="351"/>
      <c r="AA531" s="351"/>
      <c r="AB531" s="351"/>
      <c r="AC531" s="351"/>
      <c r="AD531" s="351"/>
      <c r="AE531" s="351"/>
    </row>
    <row r="532" spans="25:31">
      <c r="Y532" s="351"/>
      <c r="Z532" s="351"/>
      <c r="AA532" s="351"/>
      <c r="AB532" s="351"/>
      <c r="AC532" s="351"/>
      <c r="AD532" s="351"/>
      <c r="AE532" s="351"/>
    </row>
    <row r="533" spans="25:31">
      <c r="Y533" s="351"/>
      <c r="Z533" s="351"/>
      <c r="AA533" s="351"/>
      <c r="AB533" s="351"/>
      <c r="AC533" s="351"/>
      <c r="AD533" s="351"/>
      <c r="AE533" s="351"/>
    </row>
    <row r="534" spans="25:31">
      <c r="Y534" s="351"/>
      <c r="Z534" s="351"/>
      <c r="AA534" s="351"/>
      <c r="AB534" s="351"/>
      <c r="AC534" s="351"/>
      <c r="AD534" s="351"/>
      <c r="AE534" s="351"/>
    </row>
    <row r="535" spans="25:31">
      <c r="Y535" s="351"/>
      <c r="Z535" s="351"/>
      <c r="AA535" s="351"/>
      <c r="AB535" s="351"/>
      <c r="AC535" s="351"/>
      <c r="AD535" s="351"/>
      <c r="AE535" s="351"/>
    </row>
    <row r="536" spans="25:31">
      <c r="Y536" s="351"/>
      <c r="Z536" s="351"/>
      <c r="AA536" s="351"/>
      <c r="AB536" s="351"/>
      <c r="AC536" s="351"/>
      <c r="AD536" s="351"/>
      <c r="AE536" s="351"/>
    </row>
    <row r="537" spans="25:31">
      <c r="Y537" s="351"/>
      <c r="Z537" s="351"/>
      <c r="AA537" s="351"/>
      <c r="AB537" s="351"/>
      <c r="AC537" s="351"/>
      <c r="AD537" s="351"/>
      <c r="AE537" s="351"/>
    </row>
    <row r="538" spans="25:31">
      <c r="Y538" s="351"/>
      <c r="Z538" s="351"/>
      <c r="AA538" s="351"/>
      <c r="AB538" s="351"/>
      <c r="AC538" s="351"/>
      <c r="AD538" s="351"/>
      <c r="AE538" s="351"/>
    </row>
    <row r="539" spans="25:31">
      <c r="Y539" s="351"/>
      <c r="Z539" s="351"/>
      <c r="AA539" s="351"/>
      <c r="AB539" s="351"/>
      <c r="AC539" s="351"/>
      <c r="AD539" s="351"/>
      <c r="AE539" s="351"/>
    </row>
    <row r="540" spans="25:31">
      <c r="Y540" s="351"/>
      <c r="Z540" s="351"/>
      <c r="AA540" s="351"/>
      <c r="AB540" s="351"/>
      <c r="AC540" s="351"/>
      <c r="AD540" s="351"/>
      <c r="AE540" s="351"/>
    </row>
    <row r="541" spans="25:31">
      <c r="Y541" s="351"/>
      <c r="Z541" s="351"/>
      <c r="AA541" s="351"/>
      <c r="AB541" s="351"/>
      <c r="AC541" s="351"/>
      <c r="AD541" s="351"/>
      <c r="AE541" s="351"/>
    </row>
    <row r="542" spans="25:31">
      <c r="Y542" s="351"/>
      <c r="Z542" s="351"/>
      <c r="AA542" s="351"/>
      <c r="AB542" s="351"/>
      <c r="AC542" s="351"/>
      <c r="AD542" s="351"/>
      <c r="AE542" s="351"/>
    </row>
    <row r="543" spans="25:31">
      <c r="Y543" s="351"/>
      <c r="Z543" s="351"/>
      <c r="AA543" s="351"/>
      <c r="AB543" s="351"/>
      <c r="AC543" s="351"/>
      <c r="AD543" s="351"/>
      <c r="AE543" s="351"/>
    </row>
    <row r="544" spans="25:31">
      <c r="Y544" s="351"/>
      <c r="Z544" s="351"/>
      <c r="AA544" s="351"/>
      <c r="AB544" s="351"/>
      <c r="AC544" s="351"/>
      <c r="AD544" s="351"/>
      <c r="AE544" s="351"/>
    </row>
    <row r="545" spans="25:31">
      <c r="Y545" s="351"/>
      <c r="Z545" s="351"/>
      <c r="AA545" s="351"/>
      <c r="AB545" s="351"/>
      <c r="AC545" s="351"/>
      <c r="AD545" s="351"/>
      <c r="AE545" s="351"/>
    </row>
    <row r="546" spans="25:31">
      <c r="Y546" s="351"/>
      <c r="Z546" s="351"/>
      <c r="AA546" s="351"/>
      <c r="AB546" s="351"/>
      <c r="AC546" s="351"/>
      <c r="AD546" s="351"/>
      <c r="AE546" s="351"/>
    </row>
    <row r="547" spans="25:31">
      <c r="Y547" s="351"/>
      <c r="Z547" s="351"/>
      <c r="AA547" s="351"/>
      <c r="AB547" s="351"/>
      <c r="AC547" s="351"/>
      <c r="AD547" s="351"/>
      <c r="AE547" s="351"/>
    </row>
    <row r="548" spans="25:31">
      <c r="Y548" s="351"/>
      <c r="Z548" s="351"/>
      <c r="AA548" s="351"/>
      <c r="AB548" s="351"/>
      <c r="AC548" s="351"/>
      <c r="AD548" s="351"/>
      <c r="AE548" s="351"/>
    </row>
    <row r="549" spans="25:31">
      <c r="Y549" s="351"/>
      <c r="Z549" s="351"/>
      <c r="AA549" s="351"/>
      <c r="AB549" s="351"/>
      <c r="AC549" s="351"/>
      <c r="AD549" s="351"/>
      <c r="AE549" s="351"/>
    </row>
    <row r="550" spans="25:31">
      <c r="Y550" s="351"/>
      <c r="Z550" s="351"/>
      <c r="AA550" s="351"/>
      <c r="AB550" s="351"/>
      <c r="AC550" s="351"/>
      <c r="AD550" s="351"/>
      <c r="AE550" s="351"/>
    </row>
    <row r="551" spans="25:31">
      <c r="Y551" s="351"/>
      <c r="Z551" s="351"/>
      <c r="AA551" s="351"/>
      <c r="AB551" s="351"/>
      <c r="AC551" s="351"/>
      <c r="AD551" s="351"/>
      <c r="AE551" s="351"/>
    </row>
    <row r="552" spans="25:31">
      <c r="Y552" s="351"/>
      <c r="Z552" s="351"/>
      <c r="AA552" s="351"/>
      <c r="AB552" s="351"/>
      <c r="AC552" s="351"/>
      <c r="AD552" s="351"/>
      <c r="AE552" s="351"/>
    </row>
    <row r="553" spans="25:31">
      <c r="Y553" s="351"/>
      <c r="Z553" s="351"/>
      <c r="AA553" s="351"/>
      <c r="AB553" s="351"/>
      <c r="AC553" s="351"/>
      <c r="AD553" s="351"/>
      <c r="AE553" s="351"/>
    </row>
    <row r="554" spans="25:31">
      <c r="Y554" s="351"/>
      <c r="Z554" s="351"/>
      <c r="AA554" s="351"/>
      <c r="AB554" s="351"/>
      <c r="AC554" s="351"/>
      <c r="AD554" s="351"/>
      <c r="AE554" s="351"/>
    </row>
    <row r="555" spans="25:31">
      <c r="Y555" s="351"/>
      <c r="Z555" s="351"/>
      <c r="AA555" s="351"/>
      <c r="AB555" s="351"/>
      <c r="AC555" s="351"/>
      <c r="AD555" s="351"/>
      <c r="AE555" s="351"/>
    </row>
    <row r="556" spans="25:31">
      <c r="Y556" s="351"/>
      <c r="Z556" s="351"/>
      <c r="AA556" s="351"/>
      <c r="AB556" s="351"/>
      <c r="AC556" s="351"/>
      <c r="AD556" s="351"/>
      <c r="AE556" s="351"/>
    </row>
    <row r="557" spans="25:31">
      <c r="Y557" s="351"/>
      <c r="Z557" s="351"/>
      <c r="AA557" s="351"/>
      <c r="AB557" s="351"/>
      <c r="AC557" s="351"/>
      <c r="AD557" s="351"/>
      <c r="AE557" s="351"/>
    </row>
    <row r="558" spans="25:31">
      <c r="Y558" s="351"/>
      <c r="Z558" s="351"/>
      <c r="AA558" s="351"/>
      <c r="AB558" s="351"/>
      <c r="AC558" s="351"/>
      <c r="AD558" s="351"/>
      <c r="AE558" s="351"/>
    </row>
    <row r="559" spans="25:31">
      <c r="Y559" s="351"/>
      <c r="Z559" s="351"/>
      <c r="AA559" s="351"/>
      <c r="AB559" s="351"/>
      <c r="AC559" s="351"/>
      <c r="AD559" s="351"/>
      <c r="AE559" s="351"/>
    </row>
    <row r="560" spans="25:31">
      <c r="Y560" s="351"/>
      <c r="Z560" s="351"/>
      <c r="AA560" s="351"/>
      <c r="AB560" s="351"/>
      <c r="AC560" s="351"/>
      <c r="AD560" s="351"/>
      <c r="AE560" s="351"/>
    </row>
    <row r="561" spans="25:31">
      <c r="Y561" s="351"/>
      <c r="Z561" s="351"/>
      <c r="AA561" s="351"/>
      <c r="AB561" s="351"/>
      <c r="AC561" s="351"/>
      <c r="AD561" s="351"/>
      <c r="AE561" s="351"/>
    </row>
    <row r="562" spans="25:31">
      <c r="Y562" s="351"/>
      <c r="Z562" s="351"/>
      <c r="AA562" s="351"/>
      <c r="AB562" s="351"/>
      <c r="AC562" s="351"/>
      <c r="AD562" s="351"/>
      <c r="AE562" s="351"/>
    </row>
    <row r="563" spans="25:31">
      <c r="Y563" s="351"/>
      <c r="Z563" s="351"/>
      <c r="AA563" s="351"/>
      <c r="AB563" s="351"/>
      <c r="AC563" s="351"/>
      <c r="AD563" s="351"/>
      <c r="AE563" s="351"/>
    </row>
    <row r="564" spans="25:31">
      <c r="Y564" s="351"/>
      <c r="Z564" s="351"/>
      <c r="AA564" s="351"/>
      <c r="AB564" s="351"/>
      <c r="AC564" s="351"/>
      <c r="AD564" s="351"/>
      <c r="AE564" s="351"/>
    </row>
    <row r="565" spans="25:31">
      <c r="Y565" s="351"/>
      <c r="Z565" s="351"/>
      <c r="AA565" s="351"/>
      <c r="AB565" s="351"/>
      <c r="AC565" s="351"/>
      <c r="AD565" s="351"/>
      <c r="AE565" s="351"/>
    </row>
    <row r="566" spans="25:31">
      <c r="Y566" s="351"/>
      <c r="Z566" s="351"/>
      <c r="AA566" s="351"/>
      <c r="AB566" s="351"/>
      <c r="AC566" s="351"/>
      <c r="AD566" s="351"/>
      <c r="AE566" s="351"/>
    </row>
    <row r="567" spans="25:31">
      <c r="Y567" s="351"/>
      <c r="Z567" s="351"/>
      <c r="AA567" s="351"/>
      <c r="AB567" s="351"/>
      <c r="AC567" s="351"/>
      <c r="AD567" s="351"/>
      <c r="AE567" s="351"/>
    </row>
    <row r="568" spans="25:31">
      <c r="Y568" s="351"/>
      <c r="Z568" s="351"/>
      <c r="AA568" s="351"/>
      <c r="AB568" s="351"/>
      <c r="AC568" s="351"/>
      <c r="AD568" s="351"/>
      <c r="AE568" s="351"/>
    </row>
    <row r="569" spans="25:31">
      <c r="Y569" s="351"/>
      <c r="Z569" s="351"/>
      <c r="AA569" s="351"/>
      <c r="AB569" s="351"/>
      <c r="AC569" s="351"/>
      <c r="AD569" s="351"/>
      <c r="AE569" s="351"/>
    </row>
    <row r="570" spans="25:31">
      <c r="Y570" s="351"/>
      <c r="Z570" s="351"/>
      <c r="AA570" s="351"/>
      <c r="AB570" s="351"/>
      <c r="AC570" s="351"/>
      <c r="AD570" s="351"/>
      <c r="AE570" s="351"/>
    </row>
    <row r="571" spans="25:31">
      <c r="Y571" s="351"/>
      <c r="Z571" s="351"/>
      <c r="AA571" s="351"/>
      <c r="AB571" s="351"/>
      <c r="AC571" s="351"/>
      <c r="AD571" s="351"/>
      <c r="AE571" s="351"/>
    </row>
    <row r="572" spans="25:31">
      <c r="Y572" s="351"/>
      <c r="Z572" s="351"/>
      <c r="AA572" s="351"/>
      <c r="AB572" s="351"/>
      <c r="AC572" s="351"/>
      <c r="AD572" s="351"/>
      <c r="AE572" s="351"/>
    </row>
    <row r="573" spans="25:31">
      <c r="Y573" s="351"/>
      <c r="Z573" s="351"/>
      <c r="AA573" s="351"/>
      <c r="AB573" s="351"/>
      <c r="AC573" s="351"/>
      <c r="AD573" s="351"/>
      <c r="AE573" s="351"/>
    </row>
    <row r="574" spans="25:31">
      <c r="Y574" s="351"/>
      <c r="Z574" s="351"/>
      <c r="AA574" s="351"/>
      <c r="AB574" s="351"/>
      <c r="AC574" s="351"/>
      <c r="AD574" s="351"/>
      <c r="AE574" s="351"/>
    </row>
    <row r="575" spans="25:31">
      <c r="Y575" s="351"/>
      <c r="Z575" s="351"/>
      <c r="AA575" s="351"/>
      <c r="AB575" s="351"/>
      <c r="AC575" s="351"/>
      <c r="AD575" s="351"/>
      <c r="AE575" s="351"/>
    </row>
    <row r="576" spans="25:31">
      <c r="Y576" s="351"/>
      <c r="Z576" s="351"/>
      <c r="AA576" s="351"/>
      <c r="AB576" s="351"/>
      <c r="AC576" s="351"/>
      <c r="AD576" s="351"/>
      <c r="AE576" s="351"/>
    </row>
    <row r="577" spans="25:31">
      <c r="Y577" s="351"/>
      <c r="Z577" s="351"/>
      <c r="AA577" s="351"/>
      <c r="AB577" s="351"/>
      <c r="AC577" s="351"/>
      <c r="AD577" s="351"/>
      <c r="AE577" s="351"/>
    </row>
    <row r="578" spans="25:31">
      <c r="Y578" s="351"/>
      <c r="Z578" s="351"/>
      <c r="AA578" s="351"/>
      <c r="AB578" s="351"/>
      <c r="AC578" s="351"/>
      <c r="AD578" s="351"/>
      <c r="AE578" s="351"/>
    </row>
    <row r="579" spans="25:31">
      <c r="Y579" s="351"/>
      <c r="Z579" s="351"/>
      <c r="AA579" s="351"/>
      <c r="AB579" s="351"/>
      <c r="AC579" s="351"/>
      <c r="AD579" s="351"/>
      <c r="AE579" s="351"/>
    </row>
    <row r="580" spans="25:31">
      <c r="Y580" s="351"/>
      <c r="Z580" s="351"/>
      <c r="AA580" s="351"/>
      <c r="AB580" s="351"/>
      <c r="AC580" s="351"/>
      <c r="AD580" s="351"/>
      <c r="AE580" s="351"/>
    </row>
    <row r="581" spans="25:31">
      <c r="Y581" s="351"/>
      <c r="Z581" s="351"/>
      <c r="AA581" s="351"/>
      <c r="AB581" s="351"/>
      <c r="AC581" s="351"/>
      <c r="AD581" s="351"/>
      <c r="AE581" s="351"/>
    </row>
    <row r="582" spans="25:31">
      <c r="Y582" s="351"/>
      <c r="Z582" s="351"/>
      <c r="AA582" s="351"/>
      <c r="AB582" s="351"/>
      <c r="AC582" s="351"/>
      <c r="AD582" s="351"/>
      <c r="AE582" s="351"/>
    </row>
    <row r="583" spans="25:31">
      <c r="Y583" s="351"/>
      <c r="Z583" s="351"/>
      <c r="AA583" s="351"/>
      <c r="AB583" s="351"/>
      <c r="AC583" s="351"/>
      <c r="AD583" s="351"/>
      <c r="AE583" s="351"/>
    </row>
    <row r="584" spans="25:31">
      <c r="Y584" s="351"/>
      <c r="Z584" s="351"/>
      <c r="AA584" s="351"/>
      <c r="AB584" s="351"/>
      <c r="AC584" s="351"/>
      <c r="AD584" s="351"/>
      <c r="AE584" s="351"/>
    </row>
    <row r="585" spans="25:31">
      <c r="Y585" s="351"/>
      <c r="Z585" s="351"/>
      <c r="AA585" s="351"/>
      <c r="AB585" s="351"/>
      <c r="AC585" s="351"/>
      <c r="AD585" s="351"/>
      <c r="AE585" s="351"/>
    </row>
    <row r="586" spans="25:31">
      <c r="Y586" s="351"/>
      <c r="Z586" s="351"/>
      <c r="AA586" s="351"/>
      <c r="AB586" s="351"/>
      <c r="AC586" s="351"/>
      <c r="AD586" s="351"/>
      <c r="AE586" s="351"/>
    </row>
    <row r="587" spans="25:31">
      <c r="Y587" s="351"/>
      <c r="Z587" s="351"/>
      <c r="AA587" s="351"/>
      <c r="AB587" s="351"/>
      <c r="AC587" s="351"/>
      <c r="AD587" s="351"/>
      <c r="AE587" s="351"/>
    </row>
    <row r="588" spans="25:31">
      <c r="Y588" s="351"/>
      <c r="Z588" s="351"/>
      <c r="AA588" s="351"/>
      <c r="AB588" s="351"/>
      <c r="AC588" s="351"/>
      <c r="AD588" s="351"/>
      <c r="AE588" s="351"/>
    </row>
    <row r="589" spans="25:31">
      <c r="Y589" s="351"/>
      <c r="Z589" s="351"/>
      <c r="AA589" s="351"/>
      <c r="AB589" s="351"/>
      <c r="AC589" s="351"/>
      <c r="AD589" s="351"/>
      <c r="AE589" s="351"/>
    </row>
    <row r="590" spans="25:31">
      <c r="Y590" s="351"/>
      <c r="Z590" s="351"/>
      <c r="AA590" s="351"/>
      <c r="AB590" s="351"/>
      <c r="AC590" s="351"/>
      <c r="AD590" s="351"/>
      <c r="AE590" s="351"/>
    </row>
    <row r="591" spans="25:31">
      <c r="Y591" s="351"/>
      <c r="Z591" s="351"/>
      <c r="AA591" s="351"/>
      <c r="AB591" s="351"/>
      <c r="AC591" s="351"/>
      <c r="AD591" s="351"/>
      <c r="AE591" s="351"/>
    </row>
    <row r="592" spans="25:31">
      <c r="Y592" s="351"/>
      <c r="Z592" s="351"/>
      <c r="AA592" s="351"/>
      <c r="AB592" s="351"/>
      <c r="AC592" s="351"/>
      <c r="AD592" s="351"/>
      <c r="AE592" s="351"/>
    </row>
    <row r="593" spans="25:31">
      <c r="Y593" s="351"/>
      <c r="Z593" s="351"/>
      <c r="AA593" s="351"/>
      <c r="AB593" s="351"/>
      <c r="AC593" s="351"/>
      <c r="AD593" s="351"/>
      <c r="AE593" s="351"/>
    </row>
    <row r="594" spans="25:31">
      <c r="Y594" s="351"/>
      <c r="Z594" s="351"/>
      <c r="AA594" s="351"/>
      <c r="AB594" s="351"/>
      <c r="AC594" s="351"/>
      <c r="AD594" s="351"/>
      <c r="AE594" s="351"/>
    </row>
    <row r="595" spans="25:31">
      <c r="Y595" s="351"/>
      <c r="Z595" s="351"/>
      <c r="AA595" s="351"/>
      <c r="AB595" s="351"/>
      <c r="AC595" s="351"/>
      <c r="AD595" s="351"/>
      <c r="AE595" s="351"/>
    </row>
    <row r="596" spans="25:31">
      <c r="Y596" s="351"/>
      <c r="Z596" s="351"/>
      <c r="AA596" s="351"/>
      <c r="AB596" s="351"/>
      <c r="AC596" s="351"/>
      <c r="AD596" s="351"/>
      <c r="AE596" s="351"/>
    </row>
    <row r="597" spans="25:31">
      <c r="Y597" s="351"/>
      <c r="Z597" s="351"/>
      <c r="AA597" s="351"/>
      <c r="AB597" s="351"/>
      <c r="AC597" s="351"/>
      <c r="AD597" s="351"/>
      <c r="AE597" s="351"/>
    </row>
    <row r="598" spans="25:31">
      <c r="Y598" s="351"/>
      <c r="Z598" s="351"/>
      <c r="AA598" s="351"/>
      <c r="AB598" s="351"/>
      <c r="AC598" s="351"/>
      <c r="AD598" s="351"/>
      <c r="AE598" s="351"/>
    </row>
    <row r="599" spans="25:31">
      <c r="Y599" s="351"/>
      <c r="Z599" s="351"/>
      <c r="AA599" s="351"/>
      <c r="AB599" s="351"/>
      <c r="AC599" s="351"/>
      <c r="AD599" s="351"/>
      <c r="AE599" s="351"/>
    </row>
    <row r="600" spans="25:31">
      <c r="Y600" s="351"/>
      <c r="Z600" s="351"/>
      <c r="AA600" s="351"/>
      <c r="AB600" s="351"/>
      <c r="AC600" s="351"/>
      <c r="AD600" s="351"/>
      <c r="AE600" s="351"/>
    </row>
    <row r="601" spans="25:31">
      <c r="Y601" s="351"/>
      <c r="Z601" s="351"/>
      <c r="AA601" s="351"/>
      <c r="AB601" s="351"/>
      <c r="AC601" s="351"/>
      <c r="AD601" s="351"/>
      <c r="AE601" s="351"/>
    </row>
    <row r="602" spans="25:31">
      <c r="Y602" s="351"/>
      <c r="Z602" s="351"/>
      <c r="AA602" s="351"/>
      <c r="AB602" s="351"/>
      <c r="AC602" s="351"/>
      <c r="AD602" s="351"/>
      <c r="AE602" s="351"/>
    </row>
    <row r="603" spans="25:31">
      <c r="Y603" s="351"/>
      <c r="Z603" s="351"/>
      <c r="AA603" s="351"/>
      <c r="AB603" s="351"/>
      <c r="AC603" s="351"/>
      <c r="AD603" s="351"/>
      <c r="AE603" s="351"/>
    </row>
    <row r="604" spans="25:31">
      <c r="Y604" s="351"/>
      <c r="Z604" s="351"/>
      <c r="AA604" s="351"/>
      <c r="AB604" s="351"/>
      <c r="AC604" s="351"/>
      <c r="AD604" s="351"/>
      <c r="AE604" s="351"/>
    </row>
    <row r="605" spans="25:31">
      <c r="Y605" s="351"/>
      <c r="Z605" s="351"/>
      <c r="AA605" s="351"/>
      <c r="AB605" s="351"/>
      <c r="AC605" s="351"/>
      <c r="AD605" s="351"/>
      <c r="AE605" s="351"/>
    </row>
    <row r="606" spans="25:31">
      <c r="Y606" s="351"/>
      <c r="Z606" s="351"/>
      <c r="AA606" s="351"/>
      <c r="AB606" s="351"/>
      <c r="AC606" s="351"/>
      <c r="AD606" s="351"/>
      <c r="AE606" s="351"/>
    </row>
    <row r="607" spans="25:31">
      <c r="Y607" s="351"/>
      <c r="Z607" s="351"/>
      <c r="AA607" s="351"/>
      <c r="AB607" s="351"/>
      <c r="AC607" s="351"/>
      <c r="AD607" s="351"/>
      <c r="AE607" s="351"/>
    </row>
    <row r="608" spans="25:31">
      <c r="Y608" s="351"/>
      <c r="Z608" s="351"/>
      <c r="AA608" s="351"/>
      <c r="AB608" s="351"/>
      <c r="AC608" s="351"/>
      <c r="AD608" s="351"/>
      <c r="AE608" s="351"/>
    </row>
    <row r="609" spans="25:31">
      <c r="Y609" s="351"/>
      <c r="Z609" s="351"/>
      <c r="AA609" s="351"/>
      <c r="AB609" s="351"/>
      <c r="AC609" s="351"/>
      <c r="AD609" s="351"/>
      <c r="AE609" s="351"/>
    </row>
    <row r="610" spans="25:31">
      <c r="Y610" s="351"/>
      <c r="Z610" s="351"/>
      <c r="AA610" s="351"/>
      <c r="AB610" s="351"/>
      <c r="AC610" s="351"/>
      <c r="AD610" s="351"/>
      <c r="AE610" s="351"/>
    </row>
    <row r="611" spans="25:31">
      <c r="Y611" s="351"/>
      <c r="Z611" s="351"/>
      <c r="AA611" s="351"/>
      <c r="AB611" s="351"/>
      <c r="AC611" s="351"/>
      <c r="AD611" s="351"/>
      <c r="AE611" s="351"/>
    </row>
    <row r="612" spans="25:31">
      <c r="Y612" s="351"/>
      <c r="Z612" s="351"/>
      <c r="AA612" s="351"/>
      <c r="AB612" s="351"/>
      <c r="AC612" s="351"/>
      <c r="AD612" s="351"/>
      <c r="AE612" s="351"/>
    </row>
    <row r="613" spans="25:31">
      <c r="Y613" s="351"/>
      <c r="Z613" s="351"/>
      <c r="AA613" s="351"/>
      <c r="AB613" s="351"/>
      <c r="AC613" s="351"/>
      <c r="AD613" s="351"/>
      <c r="AE613" s="351"/>
    </row>
    <row r="614" spans="25:31">
      <c r="Y614" s="351"/>
      <c r="Z614" s="351"/>
      <c r="AA614" s="351"/>
      <c r="AB614" s="351"/>
      <c r="AC614" s="351"/>
      <c r="AD614" s="351"/>
      <c r="AE614" s="351"/>
    </row>
    <row r="615" spans="25:31">
      <c r="Y615" s="351"/>
      <c r="Z615" s="351"/>
      <c r="AA615" s="351"/>
      <c r="AB615" s="351"/>
      <c r="AC615" s="351"/>
      <c r="AD615" s="351"/>
      <c r="AE615" s="351"/>
    </row>
    <row r="616" spans="25:31">
      <c r="Y616" s="351"/>
      <c r="Z616" s="351"/>
      <c r="AA616" s="351"/>
      <c r="AB616" s="351"/>
      <c r="AC616" s="351"/>
      <c r="AD616" s="351"/>
      <c r="AE616" s="351"/>
    </row>
    <row r="617" spans="25:31">
      <c r="Y617" s="351"/>
      <c r="Z617" s="351"/>
      <c r="AA617" s="351"/>
      <c r="AB617" s="351"/>
      <c r="AC617" s="351"/>
      <c r="AD617" s="351"/>
      <c r="AE617" s="351"/>
    </row>
    <row r="618" spans="25:31">
      <c r="Y618" s="351"/>
      <c r="Z618" s="351"/>
      <c r="AA618" s="351"/>
      <c r="AB618" s="351"/>
      <c r="AC618" s="351"/>
      <c r="AD618" s="351"/>
      <c r="AE618" s="351"/>
    </row>
    <row r="619" spans="25:31">
      <c r="Y619" s="351"/>
      <c r="Z619" s="351"/>
      <c r="AA619" s="351"/>
      <c r="AB619" s="351"/>
      <c r="AC619" s="351"/>
      <c r="AD619" s="351"/>
      <c r="AE619" s="351"/>
    </row>
    <row r="620" spans="25:31">
      <c r="Y620" s="351"/>
      <c r="Z620" s="351"/>
      <c r="AA620" s="351"/>
      <c r="AB620" s="351"/>
      <c r="AC620" s="351"/>
      <c r="AD620" s="351"/>
      <c r="AE620" s="351"/>
    </row>
    <row r="621" spans="25:31">
      <c r="Y621" s="351"/>
      <c r="Z621" s="351"/>
      <c r="AA621" s="351"/>
      <c r="AB621" s="351"/>
      <c r="AC621" s="351"/>
      <c r="AD621" s="351"/>
      <c r="AE621" s="351"/>
    </row>
    <row r="622" spans="25:31">
      <c r="Y622" s="351"/>
      <c r="Z622" s="351"/>
      <c r="AA622" s="351"/>
      <c r="AB622" s="351"/>
      <c r="AC622" s="351"/>
      <c r="AD622" s="351"/>
      <c r="AE622" s="351"/>
    </row>
    <row r="623" spans="25:31">
      <c r="Y623" s="351"/>
      <c r="Z623" s="351"/>
      <c r="AA623" s="351"/>
      <c r="AB623" s="351"/>
      <c r="AC623" s="351"/>
      <c r="AD623" s="351"/>
      <c r="AE623" s="351"/>
    </row>
    <row r="624" spans="25:31">
      <c r="Y624" s="351"/>
      <c r="Z624" s="351"/>
      <c r="AA624" s="351"/>
      <c r="AB624" s="351"/>
      <c r="AC624" s="351"/>
      <c r="AD624" s="351"/>
      <c r="AE624" s="351"/>
    </row>
    <row r="625" spans="25:31">
      <c r="Y625" s="351"/>
      <c r="Z625" s="351"/>
      <c r="AA625" s="351"/>
      <c r="AB625" s="351"/>
      <c r="AC625" s="351"/>
      <c r="AD625" s="351"/>
      <c r="AE625" s="351"/>
    </row>
    <row r="626" spans="25:31">
      <c r="Y626" s="351"/>
      <c r="Z626" s="351"/>
      <c r="AA626" s="351"/>
      <c r="AB626" s="351"/>
      <c r="AC626" s="351"/>
      <c r="AD626" s="351"/>
      <c r="AE626" s="351"/>
    </row>
    <row r="627" spans="25:31">
      <c r="Y627" s="351"/>
      <c r="Z627" s="351"/>
      <c r="AA627" s="351"/>
      <c r="AB627" s="351"/>
      <c r="AC627" s="351"/>
      <c r="AD627" s="351"/>
      <c r="AE627" s="351"/>
    </row>
    <row r="628" spans="25:31">
      <c r="Y628" s="351"/>
      <c r="Z628" s="351"/>
      <c r="AA628" s="351"/>
      <c r="AB628" s="351"/>
      <c r="AC628" s="351"/>
      <c r="AD628" s="351"/>
      <c r="AE628" s="351"/>
    </row>
    <row r="629" spans="25:31">
      <c r="Y629" s="351"/>
      <c r="Z629" s="351"/>
      <c r="AA629" s="351"/>
      <c r="AB629" s="351"/>
      <c r="AC629" s="351"/>
      <c r="AD629" s="351"/>
      <c r="AE629" s="351"/>
    </row>
    <row r="630" spans="25:31">
      <c r="Y630" s="351"/>
      <c r="Z630" s="351"/>
      <c r="AA630" s="351"/>
      <c r="AB630" s="351"/>
      <c r="AC630" s="351"/>
      <c r="AD630" s="351"/>
      <c r="AE630" s="351"/>
    </row>
    <row r="631" spans="25:31">
      <c r="Y631" s="351"/>
      <c r="Z631" s="351"/>
      <c r="AA631" s="351"/>
      <c r="AB631" s="351"/>
      <c r="AC631" s="351"/>
      <c r="AD631" s="351"/>
      <c r="AE631" s="351"/>
    </row>
    <row r="632" spans="25:31">
      <c r="Y632" s="351"/>
      <c r="Z632" s="351"/>
      <c r="AA632" s="351"/>
      <c r="AB632" s="351"/>
      <c r="AC632" s="351"/>
      <c r="AD632" s="351"/>
      <c r="AE632" s="351"/>
    </row>
    <row r="633" spans="25:31">
      <c r="Y633" s="351"/>
      <c r="Z633" s="351"/>
      <c r="AA633" s="351"/>
      <c r="AB633" s="351"/>
      <c r="AC633" s="351"/>
      <c r="AD633" s="351"/>
      <c r="AE633" s="351"/>
    </row>
    <row r="634" spans="25:31">
      <c r="Y634" s="351"/>
      <c r="Z634" s="351"/>
      <c r="AA634" s="351"/>
      <c r="AB634" s="351"/>
      <c r="AC634" s="351"/>
      <c r="AD634" s="351"/>
      <c r="AE634" s="351"/>
    </row>
    <row r="635" spans="25:31">
      <c r="Y635" s="351"/>
      <c r="Z635" s="351"/>
      <c r="AA635" s="351"/>
      <c r="AB635" s="351"/>
      <c r="AC635" s="351"/>
      <c r="AD635" s="351"/>
      <c r="AE635" s="351"/>
    </row>
    <row r="636" spans="25:31">
      <c r="Y636" s="351"/>
      <c r="Z636" s="351"/>
      <c r="AA636" s="351"/>
      <c r="AB636" s="351"/>
      <c r="AC636" s="351"/>
      <c r="AD636" s="351"/>
      <c r="AE636" s="351"/>
    </row>
    <row r="637" spans="25:31">
      <c r="Y637" s="351"/>
      <c r="Z637" s="351"/>
      <c r="AA637" s="351"/>
      <c r="AB637" s="351"/>
      <c r="AC637" s="351"/>
      <c r="AD637" s="351"/>
      <c r="AE637" s="351"/>
    </row>
    <row r="638" spans="25:31">
      <c r="Y638" s="351"/>
      <c r="Z638" s="351"/>
      <c r="AA638" s="351"/>
      <c r="AB638" s="351"/>
      <c r="AC638" s="351"/>
      <c r="AD638" s="351"/>
      <c r="AE638" s="351"/>
    </row>
    <row r="639" spans="25:31">
      <c r="Y639" s="351"/>
      <c r="Z639" s="351"/>
      <c r="AA639" s="351"/>
      <c r="AB639" s="351"/>
      <c r="AC639" s="351"/>
      <c r="AD639" s="351"/>
      <c r="AE639" s="351"/>
    </row>
    <row r="640" spans="25:31">
      <c r="Y640" s="351"/>
      <c r="Z640" s="351"/>
      <c r="AA640" s="351"/>
      <c r="AB640" s="351"/>
      <c r="AC640" s="351"/>
      <c r="AD640" s="351"/>
      <c r="AE640" s="351"/>
    </row>
    <row r="641" spans="25:31">
      <c r="Y641" s="351"/>
      <c r="Z641" s="351"/>
      <c r="AA641" s="351"/>
      <c r="AB641" s="351"/>
      <c r="AC641" s="351"/>
      <c r="AD641" s="351"/>
      <c r="AE641" s="351"/>
    </row>
    <row r="642" spans="25:31">
      <c r="Y642" s="351"/>
      <c r="Z642" s="351"/>
      <c r="AA642" s="351"/>
      <c r="AB642" s="351"/>
      <c r="AC642" s="351"/>
      <c r="AD642" s="351"/>
      <c r="AE642" s="351"/>
    </row>
    <row r="643" spans="25:31">
      <c r="Y643" s="351"/>
      <c r="Z643" s="351"/>
      <c r="AA643" s="351"/>
      <c r="AB643" s="351"/>
      <c r="AC643" s="351"/>
      <c r="AD643" s="351"/>
      <c r="AE643" s="351"/>
    </row>
    <row r="644" spans="25:31">
      <c r="Y644" s="351"/>
      <c r="Z644" s="351"/>
      <c r="AA644" s="351"/>
      <c r="AB644" s="351"/>
      <c r="AC644" s="351"/>
      <c r="AD644" s="351"/>
      <c r="AE644" s="351"/>
    </row>
    <row r="645" spans="25:31">
      <c r="Y645" s="351"/>
      <c r="Z645" s="351"/>
      <c r="AA645" s="351"/>
      <c r="AB645" s="351"/>
      <c r="AC645" s="351"/>
      <c r="AD645" s="351"/>
      <c r="AE645" s="351"/>
    </row>
    <row r="646" spans="25:31">
      <c r="Y646" s="351"/>
      <c r="Z646" s="351"/>
      <c r="AA646" s="351"/>
      <c r="AB646" s="351"/>
      <c r="AC646" s="351"/>
      <c r="AD646" s="351"/>
      <c r="AE646" s="351"/>
    </row>
    <row r="647" spans="25:31">
      <c r="Y647" s="351"/>
      <c r="Z647" s="351"/>
      <c r="AA647" s="351"/>
      <c r="AB647" s="351"/>
      <c r="AC647" s="351"/>
      <c r="AD647" s="351"/>
      <c r="AE647" s="351"/>
    </row>
    <row r="648" spans="25:31">
      <c r="Y648" s="351"/>
      <c r="Z648" s="351"/>
      <c r="AA648" s="351"/>
      <c r="AB648" s="351"/>
      <c r="AC648" s="351"/>
      <c r="AD648" s="351"/>
      <c r="AE648" s="351"/>
    </row>
    <row r="649" spans="25:31">
      <c r="Y649" s="351"/>
      <c r="Z649" s="351"/>
      <c r="AA649" s="351"/>
      <c r="AB649" s="351"/>
      <c r="AC649" s="351"/>
      <c r="AD649" s="351"/>
      <c r="AE649" s="351"/>
    </row>
    <row r="650" spans="25:31">
      <c r="Y650" s="351"/>
      <c r="Z650" s="351"/>
      <c r="AA650" s="351"/>
      <c r="AB650" s="351"/>
      <c r="AC650" s="351"/>
      <c r="AD650" s="351"/>
      <c r="AE650" s="351"/>
    </row>
    <row r="651" spans="25:31">
      <c r="Y651" s="351"/>
      <c r="Z651" s="351"/>
      <c r="AA651" s="351"/>
      <c r="AB651" s="351"/>
      <c r="AC651" s="351"/>
      <c r="AD651" s="351"/>
      <c r="AE651" s="351"/>
    </row>
    <row r="652" spans="25:31">
      <c r="Y652" s="351"/>
      <c r="Z652" s="351"/>
      <c r="AA652" s="351"/>
      <c r="AB652" s="351"/>
      <c r="AC652" s="351"/>
      <c r="AD652" s="351"/>
      <c r="AE652" s="351"/>
    </row>
    <row r="653" spans="25:31">
      <c r="Y653" s="351"/>
      <c r="Z653" s="351"/>
      <c r="AA653" s="351"/>
      <c r="AB653" s="351"/>
      <c r="AC653" s="351"/>
      <c r="AD653" s="351"/>
      <c r="AE653" s="351"/>
    </row>
    <row r="654" spans="25:31">
      <c r="Y654" s="351"/>
      <c r="Z654" s="351"/>
      <c r="AA654" s="351"/>
      <c r="AB654" s="351"/>
      <c r="AC654" s="351"/>
      <c r="AD654" s="351"/>
      <c r="AE654" s="351"/>
    </row>
    <row r="655" spans="25:31">
      <c r="Y655" s="351"/>
      <c r="Z655" s="351"/>
      <c r="AA655" s="351"/>
      <c r="AB655" s="351"/>
      <c r="AC655" s="351"/>
      <c r="AD655" s="351"/>
      <c r="AE655" s="351"/>
    </row>
    <row r="656" spans="25:31">
      <c r="Y656" s="351"/>
      <c r="Z656" s="351"/>
      <c r="AA656" s="351"/>
      <c r="AB656" s="351"/>
      <c r="AC656" s="351"/>
      <c r="AD656" s="351"/>
      <c r="AE656" s="351"/>
    </row>
    <row r="657" spans="25:31">
      <c r="Y657" s="351"/>
      <c r="Z657" s="351"/>
      <c r="AA657" s="351"/>
      <c r="AB657" s="351"/>
      <c r="AC657" s="351"/>
      <c r="AD657" s="351"/>
      <c r="AE657" s="351"/>
    </row>
    <row r="658" spans="25:31">
      <c r="Y658" s="351"/>
      <c r="Z658" s="351"/>
      <c r="AA658" s="351"/>
      <c r="AB658" s="351"/>
      <c r="AC658" s="351"/>
      <c r="AD658" s="351"/>
      <c r="AE658" s="351"/>
    </row>
    <row r="659" spans="25:31">
      <c r="Y659" s="351"/>
      <c r="Z659" s="351"/>
      <c r="AA659" s="351"/>
      <c r="AB659" s="351"/>
      <c r="AC659" s="351"/>
      <c r="AD659" s="351"/>
      <c r="AE659" s="351"/>
    </row>
    <row r="660" spans="25:31">
      <c r="Y660" s="351"/>
      <c r="Z660" s="351"/>
      <c r="AA660" s="351"/>
      <c r="AB660" s="351"/>
      <c r="AC660" s="351"/>
      <c r="AD660" s="351"/>
      <c r="AE660" s="351"/>
    </row>
    <row r="661" spans="25:31">
      <c r="Y661" s="351"/>
      <c r="Z661" s="351"/>
      <c r="AA661" s="351"/>
      <c r="AB661" s="351"/>
      <c r="AC661" s="351"/>
      <c r="AD661" s="351"/>
      <c r="AE661" s="351"/>
    </row>
    <row r="662" spans="25:31">
      <c r="Y662" s="351"/>
      <c r="Z662" s="351"/>
      <c r="AA662" s="351"/>
      <c r="AB662" s="351"/>
      <c r="AC662" s="351"/>
      <c r="AD662" s="351"/>
      <c r="AE662" s="351"/>
    </row>
    <row r="663" spans="25:31">
      <c r="Y663" s="351"/>
      <c r="Z663" s="351"/>
      <c r="AA663" s="351"/>
      <c r="AB663" s="351"/>
      <c r="AC663" s="351"/>
      <c r="AD663" s="351"/>
      <c r="AE663" s="351"/>
    </row>
    <row r="664" spans="25:31">
      <c r="Y664" s="351"/>
      <c r="Z664" s="351"/>
      <c r="AA664" s="351"/>
      <c r="AB664" s="351"/>
      <c r="AC664" s="351"/>
      <c r="AD664" s="351"/>
      <c r="AE664" s="351"/>
    </row>
    <row r="665" spans="25:31">
      <c r="Y665" s="351"/>
      <c r="Z665" s="351"/>
      <c r="AA665" s="351"/>
      <c r="AB665" s="351"/>
      <c r="AC665" s="351"/>
      <c r="AD665" s="351"/>
      <c r="AE665" s="351"/>
    </row>
    <row r="666" spans="25:31">
      <c r="Y666" s="351"/>
      <c r="Z666" s="351"/>
      <c r="AA666" s="351"/>
      <c r="AB666" s="351"/>
      <c r="AC666" s="351"/>
      <c r="AD666" s="351"/>
      <c r="AE666" s="351"/>
    </row>
    <row r="667" spans="25:31">
      <c r="Y667" s="351"/>
      <c r="Z667" s="351"/>
      <c r="AA667" s="351"/>
      <c r="AB667" s="351"/>
      <c r="AC667" s="351"/>
      <c r="AD667" s="351"/>
      <c r="AE667" s="351"/>
    </row>
    <row r="668" spans="25:31">
      <c r="Y668" s="351"/>
      <c r="Z668" s="351"/>
      <c r="AA668" s="351"/>
      <c r="AB668" s="351"/>
      <c r="AC668" s="351"/>
      <c r="AD668" s="351"/>
      <c r="AE668" s="351"/>
    </row>
    <row r="669" spans="25:31">
      <c r="Y669" s="351"/>
      <c r="Z669" s="351"/>
      <c r="AA669" s="351"/>
      <c r="AB669" s="351"/>
      <c r="AC669" s="351"/>
      <c r="AD669" s="351"/>
      <c r="AE669" s="351"/>
    </row>
    <row r="670" spans="25:31">
      <c r="Y670" s="351"/>
      <c r="Z670" s="351"/>
      <c r="AA670" s="351"/>
      <c r="AB670" s="351"/>
      <c r="AC670" s="351"/>
      <c r="AD670" s="351"/>
      <c r="AE670" s="351"/>
    </row>
    <row r="671" spans="25:31">
      <c r="Y671" s="351"/>
      <c r="Z671" s="351"/>
      <c r="AA671" s="351"/>
      <c r="AB671" s="351"/>
      <c r="AC671" s="351"/>
      <c r="AD671" s="351"/>
      <c r="AE671" s="351"/>
    </row>
    <row r="672" spans="25:31">
      <c r="Y672" s="351"/>
      <c r="Z672" s="351"/>
      <c r="AA672" s="351"/>
      <c r="AB672" s="351"/>
      <c r="AC672" s="351"/>
      <c r="AD672" s="351"/>
      <c r="AE672" s="351"/>
    </row>
    <row r="673" spans="25:31">
      <c r="Y673" s="351"/>
      <c r="Z673" s="351"/>
      <c r="AA673" s="351"/>
      <c r="AB673" s="351"/>
      <c r="AC673" s="351"/>
      <c r="AD673" s="351"/>
      <c r="AE673" s="351"/>
    </row>
    <row r="674" spans="25:31">
      <c r="Y674" s="351"/>
      <c r="Z674" s="351"/>
      <c r="AA674" s="351"/>
      <c r="AB674" s="351"/>
      <c r="AC674" s="351"/>
      <c r="AD674" s="351"/>
      <c r="AE674" s="351"/>
    </row>
    <row r="675" spans="25:31">
      <c r="Y675" s="351"/>
      <c r="Z675" s="351"/>
      <c r="AA675" s="351"/>
      <c r="AB675" s="351"/>
      <c r="AC675" s="351"/>
      <c r="AD675" s="351"/>
      <c r="AE675" s="351"/>
    </row>
    <row r="676" spans="25:31">
      <c r="Y676" s="351"/>
      <c r="Z676" s="351"/>
      <c r="AA676" s="351"/>
      <c r="AB676" s="351"/>
      <c r="AC676" s="351"/>
      <c r="AD676" s="351"/>
      <c r="AE676" s="351"/>
    </row>
    <row r="677" spans="25:31">
      <c r="Y677" s="351"/>
      <c r="Z677" s="351"/>
      <c r="AA677" s="351"/>
      <c r="AB677" s="351"/>
      <c r="AC677" s="351"/>
      <c r="AD677" s="351"/>
      <c r="AE677" s="351"/>
    </row>
    <row r="678" spans="25:31">
      <c r="Y678" s="351"/>
      <c r="Z678" s="351"/>
      <c r="AA678" s="351"/>
      <c r="AB678" s="351"/>
      <c r="AC678" s="351"/>
      <c r="AD678" s="351"/>
      <c r="AE678" s="351"/>
    </row>
    <row r="679" spans="25:31">
      <c r="Y679" s="351"/>
      <c r="Z679" s="351"/>
      <c r="AA679" s="351"/>
      <c r="AB679" s="351"/>
      <c r="AC679" s="351"/>
      <c r="AD679" s="351"/>
      <c r="AE679" s="351"/>
    </row>
    <row r="680" spans="25:31">
      <c r="Y680" s="351"/>
      <c r="Z680" s="351"/>
      <c r="AA680" s="351"/>
      <c r="AB680" s="351"/>
      <c r="AC680" s="351"/>
      <c r="AD680" s="351"/>
      <c r="AE680" s="351"/>
    </row>
    <row r="681" spans="25:31">
      <c r="Y681" s="351"/>
      <c r="Z681" s="351"/>
      <c r="AA681" s="351"/>
      <c r="AB681" s="351"/>
      <c r="AC681" s="351"/>
      <c r="AD681" s="351"/>
      <c r="AE681" s="351"/>
    </row>
  </sheetData>
  <sheetProtection algorithmName="SHA-512" hashValue="NL1I2nZ41o4i/R/YVpT3YD3M02JQr4JHSsxiGaszIU9ShCWe1GwrWtQIZYtntTVdhFrjFy3WMtkui1k8IgxqMA==" saltValue="YINthFo+E+FvMnkvADq7bg==" spinCount="100000" sheet="1" objects="1" scenarios="1"/>
  <mergeCells count="16">
    <mergeCell ref="A39:AO39"/>
    <mergeCell ref="A40:AO40"/>
    <mergeCell ref="R5:S5"/>
    <mergeCell ref="N5:O5"/>
    <mergeCell ref="P5:Q5"/>
    <mergeCell ref="AL5:AM5"/>
    <mergeCell ref="T5:U5"/>
    <mergeCell ref="V5:W5"/>
    <mergeCell ref="AN5:AO5"/>
    <mergeCell ref="A1:AU1"/>
    <mergeCell ref="A2:AU2"/>
    <mergeCell ref="A3:AU3"/>
    <mergeCell ref="A4:AU4"/>
    <mergeCell ref="AR5:AS5"/>
    <mergeCell ref="AT5:AU5"/>
    <mergeCell ref="AP5:AQ5"/>
  </mergeCells>
  <hyperlinks>
    <hyperlink ref="A45" location="'Table of Contents'!A1" display="Return to Table of Contents" xr:uid="{0545551A-9FA3-49A2-90C7-99FC2DF22F28}"/>
  </hyperlinks>
  <pageMargins left="0.7" right="0.7" top="0.75" bottom="0.75" header="0.3" footer="0.3"/>
  <pageSetup scale="50" fitToHeight="0" orientation="landscape" r:id="rId1"/>
  <ignoredErrors>
    <ignoredError sqref="N7:U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C671-5719-4B57-897C-B4F17C7C7F64}">
  <sheetPr>
    <pageSetUpPr fitToPage="1"/>
  </sheetPr>
  <dimension ref="A1:BQ85"/>
  <sheetViews>
    <sheetView topLeftCell="A40" workbookViewId="0">
      <selection activeCell="A68" sqref="A68"/>
    </sheetView>
  </sheetViews>
  <sheetFormatPr defaultColWidth="10.7109375" defaultRowHeight="12.75"/>
  <cols>
    <col min="1" max="1" width="20.7109375" style="364" customWidth="1"/>
    <col min="2" max="2" width="14.28515625" style="364" customWidth="1"/>
    <col min="3" max="3" width="2.5703125" style="364" customWidth="1"/>
    <col min="4" max="4" width="20.85546875" style="364" customWidth="1"/>
    <col min="5" max="5" width="14.42578125" style="365" customWidth="1"/>
    <col min="6" max="255" width="10.7109375" style="364"/>
    <col min="256" max="256" width="19.7109375" style="364" customWidth="1"/>
    <col min="257" max="257" width="14.28515625" style="364" customWidth="1"/>
    <col min="258" max="258" width="2.5703125" style="364" customWidth="1"/>
    <col min="259" max="259" width="19.140625" style="364" customWidth="1"/>
    <col min="260" max="260" width="14.42578125" style="364" customWidth="1"/>
    <col min="261" max="261" width="2.5703125" style="364" customWidth="1"/>
    <col min="262" max="511" width="10.7109375" style="364"/>
    <col min="512" max="512" width="19.7109375" style="364" customWidth="1"/>
    <col min="513" max="513" width="14.28515625" style="364" customWidth="1"/>
    <col min="514" max="514" width="2.5703125" style="364" customWidth="1"/>
    <col min="515" max="515" width="19.140625" style="364" customWidth="1"/>
    <col min="516" max="516" width="14.42578125" style="364" customWidth="1"/>
    <col min="517" max="517" width="2.5703125" style="364" customWidth="1"/>
    <col min="518" max="767" width="10.7109375" style="364"/>
    <col min="768" max="768" width="19.7109375" style="364" customWidth="1"/>
    <col min="769" max="769" width="14.28515625" style="364" customWidth="1"/>
    <col min="770" max="770" width="2.5703125" style="364" customWidth="1"/>
    <col min="771" max="771" width="19.140625" style="364" customWidth="1"/>
    <col min="772" max="772" width="14.42578125" style="364" customWidth="1"/>
    <col min="773" max="773" width="2.5703125" style="364" customWidth="1"/>
    <col min="774" max="1023" width="10.7109375" style="364"/>
    <col min="1024" max="1024" width="19.7109375" style="364" customWidth="1"/>
    <col min="1025" max="1025" width="14.28515625" style="364" customWidth="1"/>
    <col min="1026" max="1026" width="2.5703125" style="364" customWidth="1"/>
    <col min="1027" max="1027" width="19.140625" style="364" customWidth="1"/>
    <col min="1028" max="1028" width="14.42578125" style="364" customWidth="1"/>
    <col min="1029" max="1029" width="2.5703125" style="364" customWidth="1"/>
    <col min="1030" max="1279" width="10.7109375" style="364"/>
    <col min="1280" max="1280" width="19.7109375" style="364" customWidth="1"/>
    <col min="1281" max="1281" width="14.28515625" style="364" customWidth="1"/>
    <col min="1282" max="1282" width="2.5703125" style="364" customWidth="1"/>
    <col min="1283" max="1283" width="19.140625" style="364" customWidth="1"/>
    <col min="1284" max="1284" width="14.42578125" style="364" customWidth="1"/>
    <col min="1285" max="1285" width="2.5703125" style="364" customWidth="1"/>
    <col min="1286" max="1535" width="10.7109375" style="364"/>
    <col min="1536" max="1536" width="19.7109375" style="364" customWidth="1"/>
    <col min="1537" max="1537" width="14.28515625" style="364" customWidth="1"/>
    <col min="1538" max="1538" width="2.5703125" style="364" customWidth="1"/>
    <col min="1539" max="1539" width="19.140625" style="364" customWidth="1"/>
    <col min="1540" max="1540" width="14.42578125" style="364" customWidth="1"/>
    <col min="1541" max="1541" width="2.5703125" style="364" customWidth="1"/>
    <col min="1542" max="1791" width="10.7109375" style="364"/>
    <col min="1792" max="1792" width="19.7109375" style="364" customWidth="1"/>
    <col min="1793" max="1793" width="14.28515625" style="364" customWidth="1"/>
    <col min="1794" max="1794" width="2.5703125" style="364" customWidth="1"/>
    <col min="1795" max="1795" width="19.140625" style="364" customWidth="1"/>
    <col min="1796" max="1796" width="14.42578125" style="364" customWidth="1"/>
    <col min="1797" max="1797" width="2.5703125" style="364" customWidth="1"/>
    <col min="1798" max="2047" width="10.7109375" style="364"/>
    <col min="2048" max="2048" width="19.7109375" style="364" customWidth="1"/>
    <col min="2049" max="2049" width="14.28515625" style="364" customWidth="1"/>
    <col min="2050" max="2050" width="2.5703125" style="364" customWidth="1"/>
    <col min="2051" max="2051" width="19.140625" style="364" customWidth="1"/>
    <col min="2052" max="2052" width="14.42578125" style="364" customWidth="1"/>
    <col min="2053" max="2053" width="2.5703125" style="364" customWidth="1"/>
    <col min="2054" max="2303" width="10.7109375" style="364"/>
    <col min="2304" max="2304" width="19.7109375" style="364" customWidth="1"/>
    <col min="2305" max="2305" width="14.28515625" style="364" customWidth="1"/>
    <col min="2306" max="2306" width="2.5703125" style="364" customWidth="1"/>
    <col min="2307" max="2307" width="19.140625" style="364" customWidth="1"/>
    <col min="2308" max="2308" width="14.42578125" style="364" customWidth="1"/>
    <col min="2309" max="2309" width="2.5703125" style="364" customWidth="1"/>
    <col min="2310" max="2559" width="10.7109375" style="364"/>
    <col min="2560" max="2560" width="19.7109375" style="364" customWidth="1"/>
    <col min="2561" max="2561" width="14.28515625" style="364" customWidth="1"/>
    <col min="2562" max="2562" width="2.5703125" style="364" customWidth="1"/>
    <col min="2563" max="2563" width="19.140625" style="364" customWidth="1"/>
    <col min="2564" max="2564" width="14.42578125" style="364" customWidth="1"/>
    <col min="2565" max="2565" width="2.5703125" style="364" customWidth="1"/>
    <col min="2566" max="2815" width="10.7109375" style="364"/>
    <col min="2816" max="2816" width="19.7109375" style="364" customWidth="1"/>
    <col min="2817" max="2817" width="14.28515625" style="364" customWidth="1"/>
    <col min="2818" max="2818" width="2.5703125" style="364" customWidth="1"/>
    <col min="2819" max="2819" width="19.140625" style="364" customWidth="1"/>
    <col min="2820" max="2820" width="14.42578125" style="364" customWidth="1"/>
    <col min="2821" max="2821" width="2.5703125" style="364" customWidth="1"/>
    <col min="2822" max="3071" width="10.7109375" style="364"/>
    <col min="3072" max="3072" width="19.7109375" style="364" customWidth="1"/>
    <col min="3073" max="3073" width="14.28515625" style="364" customWidth="1"/>
    <col min="3074" max="3074" width="2.5703125" style="364" customWidth="1"/>
    <col min="3075" max="3075" width="19.140625" style="364" customWidth="1"/>
    <col min="3076" max="3076" width="14.42578125" style="364" customWidth="1"/>
    <col min="3077" max="3077" width="2.5703125" style="364" customWidth="1"/>
    <col min="3078" max="3327" width="10.7109375" style="364"/>
    <col min="3328" max="3328" width="19.7109375" style="364" customWidth="1"/>
    <col min="3329" max="3329" width="14.28515625" style="364" customWidth="1"/>
    <col min="3330" max="3330" width="2.5703125" style="364" customWidth="1"/>
    <col min="3331" max="3331" width="19.140625" style="364" customWidth="1"/>
    <col min="3332" max="3332" width="14.42578125" style="364" customWidth="1"/>
    <col min="3333" max="3333" width="2.5703125" style="364" customWidth="1"/>
    <col min="3334" max="3583" width="10.7109375" style="364"/>
    <col min="3584" max="3584" width="19.7109375" style="364" customWidth="1"/>
    <col min="3585" max="3585" width="14.28515625" style="364" customWidth="1"/>
    <col min="3586" max="3586" width="2.5703125" style="364" customWidth="1"/>
    <col min="3587" max="3587" width="19.140625" style="364" customWidth="1"/>
    <col min="3588" max="3588" width="14.42578125" style="364" customWidth="1"/>
    <col min="3589" max="3589" width="2.5703125" style="364" customWidth="1"/>
    <col min="3590" max="3839" width="10.7109375" style="364"/>
    <col min="3840" max="3840" width="19.7109375" style="364" customWidth="1"/>
    <col min="3841" max="3841" width="14.28515625" style="364" customWidth="1"/>
    <col min="3842" max="3842" width="2.5703125" style="364" customWidth="1"/>
    <col min="3843" max="3843" width="19.140625" style="364" customWidth="1"/>
    <col min="3844" max="3844" width="14.42578125" style="364" customWidth="1"/>
    <col min="3845" max="3845" width="2.5703125" style="364" customWidth="1"/>
    <col min="3846" max="4095" width="10.7109375" style="364"/>
    <col min="4096" max="4096" width="19.7109375" style="364" customWidth="1"/>
    <col min="4097" max="4097" width="14.28515625" style="364" customWidth="1"/>
    <col min="4098" max="4098" width="2.5703125" style="364" customWidth="1"/>
    <col min="4099" max="4099" width="19.140625" style="364" customWidth="1"/>
    <col min="4100" max="4100" width="14.42578125" style="364" customWidth="1"/>
    <col min="4101" max="4101" width="2.5703125" style="364" customWidth="1"/>
    <col min="4102" max="4351" width="10.7109375" style="364"/>
    <col min="4352" max="4352" width="19.7109375" style="364" customWidth="1"/>
    <col min="4353" max="4353" width="14.28515625" style="364" customWidth="1"/>
    <col min="4354" max="4354" width="2.5703125" style="364" customWidth="1"/>
    <col min="4355" max="4355" width="19.140625" style="364" customWidth="1"/>
    <col min="4356" max="4356" width="14.42578125" style="364" customWidth="1"/>
    <col min="4357" max="4357" width="2.5703125" style="364" customWidth="1"/>
    <col min="4358" max="4607" width="10.7109375" style="364"/>
    <col min="4608" max="4608" width="19.7109375" style="364" customWidth="1"/>
    <col min="4609" max="4609" width="14.28515625" style="364" customWidth="1"/>
    <col min="4610" max="4610" width="2.5703125" style="364" customWidth="1"/>
    <col min="4611" max="4611" width="19.140625" style="364" customWidth="1"/>
    <col min="4612" max="4612" width="14.42578125" style="364" customWidth="1"/>
    <col min="4613" max="4613" width="2.5703125" style="364" customWidth="1"/>
    <col min="4614" max="4863" width="10.7109375" style="364"/>
    <col min="4864" max="4864" width="19.7109375" style="364" customWidth="1"/>
    <col min="4865" max="4865" width="14.28515625" style="364" customWidth="1"/>
    <col min="4866" max="4866" width="2.5703125" style="364" customWidth="1"/>
    <col min="4867" max="4867" width="19.140625" style="364" customWidth="1"/>
    <col min="4868" max="4868" width="14.42578125" style="364" customWidth="1"/>
    <col min="4869" max="4869" width="2.5703125" style="364" customWidth="1"/>
    <col min="4870" max="5119" width="10.7109375" style="364"/>
    <col min="5120" max="5120" width="19.7109375" style="364" customWidth="1"/>
    <col min="5121" max="5121" width="14.28515625" style="364" customWidth="1"/>
    <col min="5122" max="5122" width="2.5703125" style="364" customWidth="1"/>
    <col min="5123" max="5123" width="19.140625" style="364" customWidth="1"/>
    <col min="5124" max="5124" width="14.42578125" style="364" customWidth="1"/>
    <col min="5125" max="5125" width="2.5703125" style="364" customWidth="1"/>
    <col min="5126" max="5375" width="10.7109375" style="364"/>
    <col min="5376" max="5376" width="19.7109375" style="364" customWidth="1"/>
    <col min="5377" max="5377" width="14.28515625" style="364" customWidth="1"/>
    <col min="5378" max="5378" width="2.5703125" style="364" customWidth="1"/>
    <col min="5379" max="5379" width="19.140625" style="364" customWidth="1"/>
    <col min="5380" max="5380" width="14.42578125" style="364" customWidth="1"/>
    <col min="5381" max="5381" width="2.5703125" style="364" customWidth="1"/>
    <col min="5382" max="5631" width="10.7109375" style="364"/>
    <col min="5632" max="5632" width="19.7109375" style="364" customWidth="1"/>
    <col min="5633" max="5633" width="14.28515625" style="364" customWidth="1"/>
    <col min="5634" max="5634" width="2.5703125" style="364" customWidth="1"/>
    <col min="5635" max="5635" width="19.140625" style="364" customWidth="1"/>
    <col min="5636" max="5636" width="14.42578125" style="364" customWidth="1"/>
    <col min="5637" max="5637" width="2.5703125" style="364" customWidth="1"/>
    <col min="5638" max="5887" width="10.7109375" style="364"/>
    <col min="5888" max="5888" width="19.7109375" style="364" customWidth="1"/>
    <col min="5889" max="5889" width="14.28515625" style="364" customWidth="1"/>
    <col min="5890" max="5890" width="2.5703125" style="364" customWidth="1"/>
    <col min="5891" max="5891" width="19.140625" style="364" customWidth="1"/>
    <col min="5892" max="5892" width="14.42578125" style="364" customWidth="1"/>
    <col min="5893" max="5893" width="2.5703125" style="364" customWidth="1"/>
    <col min="5894" max="6143" width="10.7109375" style="364"/>
    <col min="6144" max="6144" width="19.7109375" style="364" customWidth="1"/>
    <col min="6145" max="6145" width="14.28515625" style="364" customWidth="1"/>
    <col min="6146" max="6146" width="2.5703125" style="364" customWidth="1"/>
    <col min="6147" max="6147" width="19.140625" style="364" customWidth="1"/>
    <col min="6148" max="6148" width="14.42578125" style="364" customWidth="1"/>
    <col min="6149" max="6149" width="2.5703125" style="364" customWidth="1"/>
    <col min="6150" max="6399" width="10.7109375" style="364"/>
    <col min="6400" max="6400" width="19.7109375" style="364" customWidth="1"/>
    <col min="6401" max="6401" width="14.28515625" style="364" customWidth="1"/>
    <col min="6402" max="6402" width="2.5703125" style="364" customWidth="1"/>
    <col min="6403" max="6403" width="19.140625" style="364" customWidth="1"/>
    <col min="6404" max="6404" width="14.42578125" style="364" customWidth="1"/>
    <col min="6405" max="6405" width="2.5703125" style="364" customWidth="1"/>
    <col min="6406" max="6655" width="10.7109375" style="364"/>
    <col min="6656" max="6656" width="19.7109375" style="364" customWidth="1"/>
    <col min="6657" max="6657" width="14.28515625" style="364" customWidth="1"/>
    <col min="6658" max="6658" width="2.5703125" style="364" customWidth="1"/>
    <col min="6659" max="6659" width="19.140625" style="364" customWidth="1"/>
    <col min="6660" max="6660" width="14.42578125" style="364" customWidth="1"/>
    <col min="6661" max="6661" width="2.5703125" style="364" customWidth="1"/>
    <col min="6662" max="6911" width="10.7109375" style="364"/>
    <col min="6912" max="6912" width="19.7109375" style="364" customWidth="1"/>
    <col min="6913" max="6913" width="14.28515625" style="364" customWidth="1"/>
    <col min="6914" max="6914" width="2.5703125" style="364" customWidth="1"/>
    <col min="6915" max="6915" width="19.140625" style="364" customWidth="1"/>
    <col min="6916" max="6916" width="14.42578125" style="364" customWidth="1"/>
    <col min="6917" max="6917" width="2.5703125" style="364" customWidth="1"/>
    <col min="6918" max="7167" width="10.7109375" style="364"/>
    <col min="7168" max="7168" width="19.7109375" style="364" customWidth="1"/>
    <col min="7169" max="7169" width="14.28515625" style="364" customWidth="1"/>
    <col min="7170" max="7170" width="2.5703125" style="364" customWidth="1"/>
    <col min="7171" max="7171" width="19.140625" style="364" customWidth="1"/>
    <col min="7172" max="7172" width="14.42578125" style="364" customWidth="1"/>
    <col min="7173" max="7173" width="2.5703125" style="364" customWidth="1"/>
    <col min="7174" max="7423" width="10.7109375" style="364"/>
    <col min="7424" max="7424" width="19.7109375" style="364" customWidth="1"/>
    <col min="7425" max="7425" width="14.28515625" style="364" customWidth="1"/>
    <col min="7426" max="7426" width="2.5703125" style="364" customWidth="1"/>
    <col min="7427" max="7427" width="19.140625" style="364" customWidth="1"/>
    <col min="7428" max="7428" width="14.42578125" style="364" customWidth="1"/>
    <col min="7429" max="7429" width="2.5703125" style="364" customWidth="1"/>
    <col min="7430" max="7679" width="10.7109375" style="364"/>
    <col min="7680" max="7680" width="19.7109375" style="364" customWidth="1"/>
    <col min="7681" max="7681" width="14.28515625" style="364" customWidth="1"/>
    <col min="7682" max="7682" width="2.5703125" style="364" customWidth="1"/>
    <col min="7683" max="7683" width="19.140625" style="364" customWidth="1"/>
    <col min="7684" max="7684" width="14.42578125" style="364" customWidth="1"/>
    <col min="7685" max="7685" width="2.5703125" style="364" customWidth="1"/>
    <col min="7686" max="7935" width="10.7109375" style="364"/>
    <col min="7936" max="7936" width="19.7109375" style="364" customWidth="1"/>
    <col min="7937" max="7937" width="14.28515625" style="364" customWidth="1"/>
    <col min="7938" max="7938" width="2.5703125" style="364" customWidth="1"/>
    <col min="7939" max="7939" width="19.140625" style="364" customWidth="1"/>
    <col min="7940" max="7940" width="14.42578125" style="364" customWidth="1"/>
    <col min="7941" max="7941" width="2.5703125" style="364" customWidth="1"/>
    <col min="7942" max="8191" width="10.7109375" style="364"/>
    <col min="8192" max="8192" width="19.7109375" style="364" customWidth="1"/>
    <col min="8193" max="8193" width="14.28515625" style="364" customWidth="1"/>
    <col min="8194" max="8194" width="2.5703125" style="364" customWidth="1"/>
    <col min="8195" max="8195" width="19.140625" style="364" customWidth="1"/>
    <col min="8196" max="8196" width="14.42578125" style="364" customWidth="1"/>
    <col min="8197" max="8197" width="2.5703125" style="364" customWidth="1"/>
    <col min="8198" max="8447" width="10.7109375" style="364"/>
    <col min="8448" max="8448" width="19.7109375" style="364" customWidth="1"/>
    <col min="8449" max="8449" width="14.28515625" style="364" customWidth="1"/>
    <col min="8450" max="8450" width="2.5703125" style="364" customWidth="1"/>
    <col min="8451" max="8451" width="19.140625" style="364" customWidth="1"/>
    <col min="8452" max="8452" width="14.42578125" style="364" customWidth="1"/>
    <col min="8453" max="8453" width="2.5703125" style="364" customWidth="1"/>
    <col min="8454" max="8703" width="10.7109375" style="364"/>
    <col min="8704" max="8704" width="19.7109375" style="364" customWidth="1"/>
    <col min="8705" max="8705" width="14.28515625" style="364" customWidth="1"/>
    <col min="8706" max="8706" width="2.5703125" style="364" customWidth="1"/>
    <col min="8707" max="8707" width="19.140625" style="364" customWidth="1"/>
    <col min="8708" max="8708" width="14.42578125" style="364" customWidth="1"/>
    <col min="8709" max="8709" width="2.5703125" style="364" customWidth="1"/>
    <col min="8710" max="8959" width="10.7109375" style="364"/>
    <col min="8960" max="8960" width="19.7109375" style="364" customWidth="1"/>
    <col min="8961" max="8961" width="14.28515625" style="364" customWidth="1"/>
    <col min="8962" max="8962" width="2.5703125" style="364" customWidth="1"/>
    <col min="8963" max="8963" width="19.140625" style="364" customWidth="1"/>
    <col min="8964" max="8964" width="14.42578125" style="364" customWidth="1"/>
    <col min="8965" max="8965" width="2.5703125" style="364" customWidth="1"/>
    <col min="8966" max="9215" width="10.7109375" style="364"/>
    <col min="9216" max="9216" width="19.7109375" style="364" customWidth="1"/>
    <col min="9217" max="9217" width="14.28515625" style="364" customWidth="1"/>
    <col min="9218" max="9218" width="2.5703125" style="364" customWidth="1"/>
    <col min="9219" max="9219" width="19.140625" style="364" customWidth="1"/>
    <col min="9220" max="9220" width="14.42578125" style="364" customWidth="1"/>
    <col min="9221" max="9221" width="2.5703125" style="364" customWidth="1"/>
    <col min="9222" max="9471" width="10.7109375" style="364"/>
    <col min="9472" max="9472" width="19.7109375" style="364" customWidth="1"/>
    <col min="9473" max="9473" width="14.28515625" style="364" customWidth="1"/>
    <col min="9474" max="9474" width="2.5703125" style="364" customWidth="1"/>
    <col min="9475" max="9475" width="19.140625" style="364" customWidth="1"/>
    <col min="9476" max="9476" width="14.42578125" style="364" customWidth="1"/>
    <col min="9477" max="9477" width="2.5703125" style="364" customWidth="1"/>
    <col min="9478" max="9727" width="10.7109375" style="364"/>
    <col min="9728" max="9728" width="19.7109375" style="364" customWidth="1"/>
    <col min="9729" max="9729" width="14.28515625" style="364" customWidth="1"/>
    <col min="9730" max="9730" width="2.5703125" style="364" customWidth="1"/>
    <col min="9731" max="9731" width="19.140625" style="364" customWidth="1"/>
    <col min="9732" max="9732" width="14.42578125" style="364" customWidth="1"/>
    <col min="9733" max="9733" width="2.5703125" style="364" customWidth="1"/>
    <col min="9734" max="9983" width="10.7109375" style="364"/>
    <col min="9984" max="9984" width="19.7109375" style="364" customWidth="1"/>
    <col min="9985" max="9985" width="14.28515625" style="364" customWidth="1"/>
    <col min="9986" max="9986" width="2.5703125" style="364" customWidth="1"/>
    <col min="9987" max="9987" width="19.140625" style="364" customWidth="1"/>
    <col min="9988" max="9988" width="14.42578125" style="364" customWidth="1"/>
    <col min="9989" max="9989" width="2.5703125" style="364" customWidth="1"/>
    <col min="9990" max="10239" width="10.7109375" style="364"/>
    <col min="10240" max="10240" width="19.7109375" style="364" customWidth="1"/>
    <col min="10241" max="10241" width="14.28515625" style="364" customWidth="1"/>
    <col min="10242" max="10242" width="2.5703125" style="364" customWidth="1"/>
    <col min="10243" max="10243" width="19.140625" style="364" customWidth="1"/>
    <col min="10244" max="10244" width="14.42578125" style="364" customWidth="1"/>
    <col min="10245" max="10245" width="2.5703125" style="364" customWidth="1"/>
    <col min="10246" max="10495" width="10.7109375" style="364"/>
    <col min="10496" max="10496" width="19.7109375" style="364" customWidth="1"/>
    <col min="10497" max="10497" width="14.28515625" style="364" customWidth="1"/>
    <col min="10498" max="10498" width="2.5703125" style="364" customWidth="1"/>
    <col min="10499" max="10499" width="19.140625" style="364" customWidth="1"/>
    <col min="10500" max="10500" width="14.42578125" style="364" customWidth="1"/>
    <col min="10501" max="10501" width="2.5703125" style="364" customWidth="1"/>
    <col min="10502" max="10751" width="10.7109375" style="364"/>
    <col min="10752" max="10752" width="19.7109375" style="364" customWidth="1"/>
    <col min="10753" max="10753" width="14.28515625" style="364" customWidth="1"/>
    <col min="10754" max="10754" width="2.5703125" style="364" customWidth="1"/>
    <col min="10755" max="10755" width="19.140625" style="364" customWidth="1"/>
    <col min="10756" max="10756" width="14.42578125" style="364" customWidth="1"/>
    <col min="10757" max="10757" width="2.5703125" style="364" customWidth="1"/>
    <col min="10758" max="11007" width="10.7109375" style="364"/>
    <col min="11008" max="11008" width="19.7109375" style="364" customWidth="1"/>
    <col min="11009" max="11009" width="14.28515625" style="364" customWidth="1"/>
    <col min="11010" max="11010" width="2.5703125" style="364" customWidth="1"/>
    <col min="11011" max="11011" width="19.140625" style="364" customWidth="1"/>
    <col min="11012" max="11012" width="14.42578125" style="364" customWidth="1"/>
    <col min="11013" max="11013" width="2.5703125" style="364" customWidth="1"/>
    <col min="11014" max="11263" width="10.7109375" style="364"/>
    <col min="11264" max="11264" width="19.7109375" style="364" customWidth="1"/>
    <col min="11265" max="11265" width="14.28515625" style="364" customWidth="1"/>
    <col min="11266" max="11266" width="2.5703125" style="364" customWidth="1"/>
    <col min="11267" max="11267" width="19.140625" style="364" customWidth="1"/>
    <col min="11268" max="11268" width="14.42578125" style="364" customWidth="1"/>
    <col min="11269" max="11269" width="2.5703125" style="364" customWidth="1"/>
    <col min="11270" max="11519" width="10.7109375" style="364"/>
    <col min="11520" max="11520" width="19.7109375" style="364" customWidth="1"/>
    <col min="11521" max="11521" width="14.28515625" style="364" customWidth="1"/>
    <col min="11522" max="11522" width="2.5703125" style="364" customWidth="1"/>
    <col min="11523" max="11523" width="19.140625" style="364" customWidth="1"/>
    <col min="11524" max="11524" width="14.42578125" style="364" customWidth="1"/>
    <col min="11525" max="11525" width="2.5703125" style="364" customWidth="1"/>
    <col min="11526" max="11775" width="10.7109375" style="364"/>
    <col min="11776" max="11776" width="19.7109375" style="364" customWidth="1"/>
    <col min="11777" max="11777" width="14.28515625" style="364" customWidth="1"/>
    <col min="11778" max="11778" width="2.5703125" style="364" customWidth="1"/>
    <col min="11779" max="11779" width="19.140625" style="364" customWidth="1"/>
    <col min="11780" max="11780" width="14.42578125" style="364" customWidth="1"/>
    <col min="11781" max="11781" width="2.5703125" style="364" customWidth="1"/>
    <col min="11782" max="12031" width="10.7109375" style="364"/>
    <col min="12032" max="12032" width="19.7109375" style="364" customWidth="1"/>
    <col min="12033" max="12033" width="14.28515625" style="364" customWidth="1"/>
    <col min="12034" max="12034" width="2.5703125" style="364" customWidth="1"/>
    <col min="12035" max="12035" width="19.140625" style="364" customWidth="1"/>
    <col min="12036" max="12036" width="14.42578125" style="364" customWidth="1"/>
    <col min="12037" max="12037" width="2.5703125" style="364" customWidth="1"/>
    <col min="12038" max="12287" width="10.7109375" style="364"/>
    <col min="12288" max="12288" width="19.7109375" style="364" customWidth="1"/>
    <col min="12289" max="12289" width="14.28515625" style="364" customWidth="1"/>
    <col min="12290" max="12290" width="2.5703125" style="364" customWidth="1"/>
    <col min="12291" max="12291" width="19.140625" style="364" customWidth="1"/>
    <col min="12292" max="12292" width="14.42578125" style="364" customWidth="1"/>
    <col min="12293" max="12293" width="2.5703125" style="364" customWidth="1"/>
    <col min="12294" max="12543" width="10.7109375" style="364"/>
    <col min="12544" max="12544" width="19.7109375" style="364" customWidth="1"/>
    <col min="12545" max="12545" width="14.28515625" style="364" customWidth="1"/>
    <col min="12546" max="12546" width="2.5703125" style="364" customWidth="1"/>
    <col min="12547" max="12547" width="19.140625" style="364" customWidth="1"/>
    <col min="12548" max="12548" width="14.42578125" style="364" customWidth="1"/>
    <col min="12549" max="12549" width="2.5703125" style="364" customWidth="1"/>
    <col min="12550" max="12799" width="10.7109375" style="364"/>
    <col min="12800" max="12800" width="19.7109375" style="364" customWidth="1"/>
    <col min="12801" max="12801" width="14.28515625" style="364" customWidth="1"/>
    <col min="12802" max="12802" width="2.5703125" style="364" customWidth="1"/>
    <col min="12803" max="12803" width="19.140625" style="364" customWidth="1"/>
    <col min="12804" max="12804" width="14.42578125" style="364" customWidth="1"/>
    <col min="12805" max="12805" width="2.5703125" style="364" customWidth="1"/>
    <col min="12806" max="13055" width="10.7109375" style="364"/>
    <col min="13056" max="13056" width="19.7109375" style="364" customWidth="1"/>
    <col min="13057" max="13057" width="14.28515625" style="364" customWidth="1"/>
    <col min="13058" max="13058" width="2.5703125" style="364" customWidth="1"/>
    <col min="13059" max="13059" width="19.140625" style="364" customWidth="1"/>
    <col min="13060" max="13060" width="14.42578125" style="364" customWidth="1"/>
    <col min="13061" max="13061" width="2.5703125" style="364" customWidth="1"/>
    <col min="13062" max="13311" width="10.7109375" style="364"/>
    <col min="13312" max="13312" width="19.7109375" style="364" customWidth="1"/>
    <col min="13313" max="13313" width="14.28515625" style="364" customWidth="1"/>
    <col min="13314" max="13314" width="2.5703125" style="364" customWidth="1"/>
    <col min="13315" max="13315" width="19.140625" style="364" customWidth="1"/>
    <col min="13316" max="13316" width="14.42578125" style="364" customWidth="1"/>
    <col min="13317" max="13317" width="2.5703125" style="364" customWidth="1"/>
    <col min="13318" max="13567" width="10.7109375" style="364"/>
    <col min="13568" max="13568" width="19.7109375" style="364" customWidth="1"/>
    <col min="13569" max="13569" width="14.28515625" style="364" customWidth="1"/>
    <col min="13570" max="13570" width="2.5703125" style="364" customWidth="1"/>
    <col min="13571" max="13571" width="19.140625" style="364" customWidth="1"/>
    <col min="13572" max="13572" width="14.42578125" style="364" customWidth="1"/>
    <col min="13573" max="13573" width="2.5703125" style="364" customWidth="1"/>
    <col min="13574" max="13823" width="10.7109375" style="364"/>
    <col min="13824" max="13824" width="19.7109375" style="364" customWidth="1"/>
    <col min="13825" max="13825" width="14.28515625" style="364" customWidth="1"/>
    <col min="13826" max="13826" width="2.5703125" style="364" customWidth="1"/>
    <col min="13827" max="13827" width="19.140625" style="364" customWidth="1"/>
    <col min="13828" max="13828" width="14.42578125" style="364" customWidth="1"/>
    <col min="13829" max="13829" width="2.5703125" style="364" customWidth="1"/>
    <col min="13830" max="14079" width="10.7109375" style="364"/>
    <col min="14080" max="14080" width="19.7109375" style="364" customWidth="1"/>
    <col min="14081" max="14081" width="14.28515625" style="364" customWidth="1"/>
    <col min="14082" max="14082" width="2.5703125" style="364" customWidth="1"/>
    <col min="14083" max="14083" width="19.140625" style="364" customWidth="1"/>
    <col min="14084" max="14084" width="14.42578125" style="364" customWidth="1"/>
    <col min="14085" max="14085" width="2.5703125" style="364" customWidth="1"/>
    <col min="14086" max="14335" width="10.7109375" style="364"/>
    <col min="14336" max="14336" width="19.7109375" style="364" customWidth="1"/>
    <col min="14337" max="14337" width="14.28515625" style="364" customWidth="1"/>
    <col min="14338" max="14338" width="2.5703125" style="364" customWidth="1"/>
    <col min="14339" max="14339" width="19.140625" style="364" customWidth="1"/>
    <col min="14340" max="14340" width="14.42578125" style="364" customWidth="1"/>
    <col min="14341" max="14341" width="2.5703125" style="364" customWidth="1"/>
    <col min="14342" max="14591" width="10.7109375" style="364"/>
    <col min="14592" max="14592" width="19.7109375" style="364" customWidth="1"/>
    <col min="14593" max="14593" width="14.28515625" style="364" customWidth="1"/>
    <col min="14594" max="14594" width="2.5703125" style="364" customWidth="1"/>
    <col min="14595" max="14595" width="19.140625" style="364" customWidth="1"/>
    <col min="14596" max="14596" width="14.42578125" style="364" customWidth="1"/>
    <col min="14597" max="14597" width="2.5703125" style="364" customWidth="1"/>
    <col min="14598" max="14847" width="10.7109375" style="364"/>
    <col min="14848" max="14848" width="19.7109375" style="364" customWidth="1"/>
    <col min="14849" max="14849" width="14.28515625" style="364" customWidth="1"/>
    <col min="14850" max="14850" width="2.5703125" style="364" customWidth="1"/>
    <col min="14851" max="14851" width="19.140625" style="364" customWidth="1"/>
    <col min="14852" max="14852" width="14.42578125" style="364" customWidth="1"/>
    <col min="14853" max="14853" width="2.5703125" style="364" customWidth="1"/>
    <col min="14854" max="15103" width="10.7109375" style="364"/>
    <col min="15104" max="15104" width="19.7109375" style="364" customWidth="1"/>
    <col min="15105" max="15105" width="14.28515625" style="364" customWidth="1"/>
    <col min="15106" max="15106" width="2.5703125" style="364" customWidth="1"/>
    <col min="15107" max="15107" width="19.140625" style="364" customWidth="1"/>
    <col min="15108" max="15108" width="14.42578125" style="364" customWidth="1"/>
    <col min="15109" max="15109" width="2.5703125" style="364" customWidth="1"/>
    <col min="15110" max="15359" width="10.7109375" style="364"/>
    <col min="15360" max="15360" width="19.7109375" style="364" customWidth="1"/>
    <col min="15361" max="15361" width="14.28515625" style="364" customWidth="1"/>
    <col min="15362" max="15362" width="2.5703125" style="364" customWidth="1"/>
    <col min="15363" max="15363" width="19.140625" style="364" customWidth="1"/>
    <col min="15364" max="15364" width="14.42578125" style="364" customWidth="1"/>
    <col min="15365" max="15365" width="2.5703125" style="364" customWidth="1"/>
    <col min="15366" max="15615" width="10.7109375" style="364"/>
    <col min="15616" max="15616" width="19.7109375" style="364" customWidth="1"/>
    <col min="15617" max="15617" width="14.28515625" style="364" customWidth="1"/>
    <col min="15618" max="15618" width="2.5703125" style="364" customWidth="1"/>
    <col min="15619" max="15619" width="19.140625" style="364" customWidth="1"/>
    <col min="15620" max="15620" width="14.42578125" style="364" customWidth="1"/>
    <col min="15621" max="15621" width="2.5703125" style="364" customWidth="1"/>
    <col min="15622" max="15871" width="10.7109375" style="364"/>
    <col min="15872" max="15872" width="19.7109375" style="364" customWidth="1"/>
    <col min="15873" max="15873" width="14.28515625" style="364" customWidth="1"/>
    <col min="15874" max="15874" width="2.5703125" style="364" customWidth="1"/>
    <col min="15875" max="15875" width="19.140625" style="364" customWidth="1"/>
    <col min="15876" max="15876" width="14.42578125" style="364" customWidth="1"/>
    <col min="15877" max="15877" width="2.5703125" style="364" customWidth="1"/>
    <col min="15878" max="16127" width="10.7109375" style="364"/>
    <col min="16128" max="16128" width="19.7109375" style="364" customWidth="1"/>
    <col min="16129" max="16129" width="14.28515625" style="364" customWidth="1"/>
    <col min="16130" max="16130" width="2.5703125" style="364" customWidth="1"/>
    <col min="16131" max="16131" width="19.140625" style="364" customWidth="1"/>
    <col min="16132" max="16132" width="14.42578125" style="364" customWidth="1"/>
    <col min="16133" max="16133" width="2.5703125" style="364" customWidth="1"/>
    <col min="16134" max="16384" width="10.7109375" style="364"/>
  </cols>
  <sheetData>
    <row r="1" spans="1:69" s="360" customFormat="1" ht="15" customHeight="1">
      <c r="A1" s="1401" t="s">
        <v>225</v>
      </c>
      <c r="B1" s="1401"/>
      <c r="C1" s="1401"/>
      <c r="D1" s="1401"/>
      <c r="E1" s="1401"/>
    </row>
    <row r="2" spans="1:69" s="360" customFormat="1" ht="15" customHeight="1">
      <c r="A2" s="1401" t="s">
        <v>226</v>
      </c>
      <c r="B2" s="1401"/>
      <c r="C2" s="1401"/>
      <c r="D2" s="1401"/>
      <c r="E2" s="1401"/>
    </row>
    <row r="3" spans="1:69" s="361" customFormat="1" ht="18" customHeight="1" thickBot="1">
      <c r="A3" s="1402" t="s">
        <v>927</v>
      </c>
      <c r="B3" s="1402"/>
      <c r="C3" s="1402"/>
      <c r="D3" s="1402"/>
      <c r="E3" s="1402"/>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row>
    <row r="4" spans="1:69" s="362" customFormat="1" ht="14.1" customHeight="1">
      <c r="A4" s="1188" t="s">
        <v>156</v>
      </c>
      <c r="B4" s="1189">
        <v>2022</v>
      </c>
      <c r="C4" s="1190"/>
      <c r="D4" s="1190" t="s">
        <v>156</v>
      </c>
      <c r="E4" s="1191">
        <v>2023</v>
      </c>
      <c r="G4" s="1403"/>
      <c r="H4" s="1349"/>
      <c r="I4" s="1349"/>
      <c r="J4" s="1349"/>
    </row>
    <row r="5" spans="1:69" ht="14.1" customHeight="1">
      <c r="A5" s="1192" t="s">
        <v>149</v>
      </c>
      <c r="B5" s="363">
        <f>SUM(B7:B61)</f>
        <v>155598</v>
      </c>
      <c r="C5" s="955"/>
      <c r="D5" s="956" t="s">
        <v>149</v>
      </c>
      <c r="E5" s="1193">
        <f>SUM(E7:E61)</f>
        <v>156197</v>
      </c>
    </row>
    <row r="6" spans="1:69" ht="14.1" customHeight="1">
      <c r="A6" s="1194"/>
      <c r="B6" s="957"/>
      <c r="C6" s="955"/>
      <c r="D6" s="958"/>
      <c r="E6" s="1195"/>
    </row>
    <row r="7" spans="1:69" ht="14.1" customHeight="1">
      <c r="A7" s="1196" t="s">
        <v>166</v>
      </c>
      <c r="B7" s="589">
        <v>550</v>
      </c>
      <c r="C7" s="955"/>
      <c r="D7" s="959" t="s">
        <v>166</v>
      </c>
      <c r="E7" s="1197">
        <v>497</v>
      </c>
      <c r="G7" s="365"/>
    </row>
    <row r="8" spans="1:69" ht="14.1" customHeight="1">
      <c r="A8" s="1196" t="s">
        <v>168</v>
      </c>
      <c r="B8" s="589">
        <v>56</v>
      </c>
      <c r="C8" s="955"/>
      <c r="D8" s="959" t="s">
        <v>168</v>
      </c>
      <c r="E8" s="1197">
        <v>45</v>
      </c>
      <c r="G8" s="365"/>
    </row>
    <row r="9" spans="1:69" ht="14.1" customHeight="1">
      <c r="A9" s="1196" t="s">
        <v>170</v>
      </c>
      <c r="B9" s="589">
        <v>2938</v>
      </c>
      <c r="C9" s="955"/>
      <c r="D9" s="959" t="s">
        <v>170</v>
      </c>
      <c r="E9" s="1197">
        <v>2830</v>
      </c>
      <c r="G9" s="366"/>
    </row>
    <row r="10" spans="1:69" ht="14.1" customHeight="1">
      <c r="A10" s="1196" t="s">
        <v>172</v>
      </c>
      <c r="B10" s="589">
        <v>313</v>
      </c>
      <c r="C10" s="955"/>
      <c r="D10" s="959" t="s">
        <v>172</v>
      </c>
      <c r="E10" s="1197">
        <v>346</v>
      </c>
      <c r="G10" s="365"/>
    </row>
    <row r="11" spans="1:69" ht="14.1" customHeight="1">
      <c r="A11" s="1196" t="s">
        <v>174</v>
      </c>
      <c r="B11" s="589">
        <v>43865</v>
      </c>
      <c r="C11" s="955"/>
      <c r="D11" s="959" t="s">
        <v>174</v>
      </c>
      <c r="E11" s="1197">
        <v>45512</v>
      </c>
      <c r="G11" s="366"/>
    </row>
    <row r="12" spans="1:69" ht="14.1" customHeight="1">
      <c r="A12" s="1196" t="s">
        <v>176</v>
      </c>
      <c r="B12" s="589">
        <v>3321</v>
      </c>
      <c r="C12" s="955"/>
      <c r="D12" s="959" t="s">
        <v>176</v>
      </c>
      <c r="E12" s="1197">
        <v>3461</v>
      </c>
      <c r="G12" s="366"/>
    </row>
    <row r="13" spans="1:69" ht="14.1" customHeight="1">
      <c r="A13" s="1196" t="s">
        <v>178</v>
      </c>
      <c r="B13" s="589">
        <v>2627</v>
      </c>
      <c r="C13" s="955"/>
      <c r="D13" s="959" t="s">
        <v>178</v>
      </c>
      <c r="E13" s="1197">
        <v>2357</v>
      </c>
      <c r="G13" s="366"/>
    </row>
    <row r="14" spans="1:69" ht="14.1" customHeight="1">
      <c r="A14" s="1196" t="s">
        <v>180</v>
      </c>
      <c r="B14" s="589">
        <v>291</v>
      </c>
      <c r="C14" s="955"/>
      <c r="D14" s="959" t="s">
        <v>180</v>
      </c>
      <c r="E14" s="1197">
        <v>317</v>
      </c>
      <c r="G14" s="365"/>
    </row>
    <row r="15" spans="1:69" ht="14.1" customHeight="1">
      <c r="A15" s="1196" t="s">
        <v>182</v>
      </c>
      <c r="B15" s="589">
        <v>311</v>
      </c>
      <c r="C15" s="955"/>
      <c r="D15" s="959" t="s">
        <v>182</v>
      </c>
      <c r="E15" s="1197">
        <v>308</v>
      </c>
      <c r="G15" s="365"/>
    </row>
    <row r="16" spans="1:69" ht="14.1" customHeight="1">
      <c r="A16" s="1196" t="s">
        <v>184</v>
      </c>
      <c r="B16" s="589">
        <v>4919</v>
      </c>
      <c r="C16" s="955"/>
      <c r="D16" s="959" t="s">
        <v>184</v>
      </c>
      <c r="E16" s="1197">
        <v>5081</v>
      </c>
      <c r="G16" s="366"/>
    </row>
    <row r="17" spans="1:7" ht="14.1" customHeight="1">
      <c r="A17" s="1196" t="s">
        <v>186</v>
      </c>
      <c r="B17" s="589">
        <v>2710</v>
      </c>
      <c r="C17" s="955"/>
      <c r="D17" s="959" t="s">
        <v>186</v>
      </c>
      <c r="E17" s="1197">
        <v>2648</v>
      </c>
      <c r="G17" s="366"/>
    </row>
    <row r="18" spans="1:7" ht="14.1" customHeight="1">
      <c r="A18" s="1196" t="s">
        <v>188</v>
      </c>
      <c r="B18" s="589">
        <v>170</v>
      </c>
      <c r="C18" s="955"/>
      <c r="D18" s="959" t="s">
        <v>188</v>
      </c>
      <c r="E18" s="1197">
        <v>146</v>
      </c>
      <c r="G18" s="365"/>
    </row>
    <row r="19" spans="1:7" ht="14.1" customHeight="1">
      <c r="A19" s="1196" t="s">
        <v>190</v>
      </c>
      <c r="B19" s="589">
        <v>1220</v>
      </c>
      <c r="C19" s="955"/>
      <c r="D19" s="959" t="s">
        <v>190</v>
      </c>
      <c r="E19" s="1197">
        <v>1269</v>
      </c>
      <c r="G19" s="366"/>
    </row>
    <row r="20" spans="1:7" ht="14.1" customHeight="1">
      <c r="A20" s="1196" t="s">
        <v>192</v>
      </c>
      <c r="B20" s="589">
        <v>5019</v>
      </c>
      <c r="C20" s="955"/>
      <c r="D20" s="959" t="s">
        <v>192</v>
      </c>
      <c r="E20" s="1197">
        <v>5024</v>
      </c>
      <c r="G20" s="366"/>
    </row>
    <row r="21" spans="1:7" ht="14.1" customHeight="1">
      <c r="A21" s="1196" t="s">
        <v>194</v>
      </c>
      <c r="B21" s="589">
        <v>2195</v>
      </c>
      <c r="C21" s="955"/>
      <c r="D21" s="959" t="s">
        <v>194</v>
      </c>
      <c r="E21" s="1197">
        <v>1986</v>
      </c>
      <c r="G21" s="366"/>
    </row>
    <row r="22" spans="1:7" ht="14.1" customHeight="1">
      <c r="A22" s="1196" t="s">
        <v>196</v>
      </c>
      <c r="B22" s="589">
        <v>1103</v>
      </c>
      <c r="C22" s="955"/>
      <c r="D22" s="959" t="s">
        <v>196</v>
      </c>
      <c r="E22" s="1197">
        <v>1058</v>
      </c>
      <c r="G22" s="366"/>
    </row>
    <row r="23" spans="1:7" ht="14.1" customHeight="1">
      <c r="A23" s="1196" t="s">
        <v>198</v>
      </c>
      <c r="B23" s="589">
        <v>831</v>
      </c>
      <c r="C23" s="955"/>
      <c r="D23" s="959" t="s">
        <v>198</v>
      </c>
      <c r="E23" s="1197">
        <v>842</v>
      </c>
      <c r="G23" s="365"/>
    </row>
    <row r="24" spans="1:7" ht="14.1" customHeight="1">
      <c r="A24" s="1194" t="s">
        <v>200</v>
      </c>
      <c r="B24" s="589">
        <v>754</v>
      </c>
      <c r="C24" s="955"/>
      <c r="D24" s="955" t="s">
        <v>200</v>
      </c>
      <c r="E24" s="1197">
        <v>751</v>
      </c>
      <c r="G24" s="365"/>
    </row>
    <row r="25" spans="1:7" ht="14.1" customHeight="1">
      <c r="A25" s="1194" t="s">
        <v>202</v>
      </c>
      <c r="B25" s="589">
        <v>363</v>
      </c>
      <c r="C25" s="955"/>
      <c r="D25" s="955" t="s">
        <v>202</v>
      </c>
      <c r="E25" s="1197">
        <v>445</v>
      </c>
      <c r="G25" s="365"/>
    </row>
    <row r="26" spans="1:7" ht="14.1" customHeight="1">
      <c r="A26" s="1194" t="s">
        <v>204</v>
      </c>
      <c r="B26" s="589">
        <v>188</v>
      </c>
      <c r="C26" s="955"/>
      <c r="D26" s="955" t="s">
        <v>204</v>
      </c>
      <c r="E26" s="1197">
        <v>177</v>
      </c>
      <c r="G26" s="365"/>
    </row>
    <row r="27" spans="1:7" ht="14.1" customHeight="1">
      <c r="A27" s="1194" t="s">
        <v>206</v>
      </c>
      <c r="B27" s="589">
        <v>1983</v>
      </c>
      <c r="C27" s="955"/>
      <c r="D27" s="955" t="s">
        <v>206</v>
      </c>
      <c r="E27" s="1197">
        <v>1941</v>
      </c>
      <c r="G27" s="366"/>
    </row>
    <row r="28" spans="1:7" ht="14.1" customHeight="1">
      <c r="A28" s="1194" t="s">
        <v>208</v>
      </c>
      <c r="B28" s="589">
        <v>7684</v>
      </c>
      <c r="C28" s="955"/>
      <c r="D28" s="955" t="s">
        <v>208</v>
      </c>
      <c r="E28" s="1197">
        <v>7786</v>
      </c>
      <c r="G28" s="366"/>
    </row>
    <row r="29" spans="1:7" ht="14.1" customHeight="1">
      <c r="A29" s="1194" t="s">
        <v>210</v>
      </c>
      <c r="B29" s="589">
        <v>5966</v>
      </c>
      <c r="C29" s="955"/>
      <c r="D29" s="955" t="s">
        <v>210</v>
      </c>
      <c r="E29" s="1197">
        <v>6032</v>
      </c>
      <c r="G29" s="366"/>
    </row>
    <row r="30" spans="1:7" ht="14.1" customHeight="1">
      <c r="A30" s="1194" t="s">
        <v>212</v>
      </c>
      <c r="B30" s="589">
        <v>3851</v>
      </c>
      <c r="C30" s="955"/>
      <c r="D30" s="955" t="s">
        <v>212</v>
      </c>
      <c r="E30" s="1197">
        <v>3669</v>
      </c>
      <c r="G30" s="366"/>
    </row>
    <row r="31" spans="1:7" ht="14.1" customHeight="1">
      <c r="A31" s="1194" t="s">
        <v>214</v>
      </c>
      <c r="B31" s="589">
        <v>186</v>
      </c>
      <c r="C31" s="955"/>
      <c r="D31" s="955" t="s">
        <v>214</v>
      </c>
      <c r="E31" s="1197">
        <v>161</v>
      </c>
      <c r="G31" s="365"/>
    </row>
    <row r="32" spans="1:7" ht="14.1" customHeight="1">
      <c r="A32" s="1194" t="s">
        <v>216</v>
      </c>
      <c r="B32" s="589">
        <v>1212</v>
      </c>
      <c r="C32" s="955"/>
      <c r="D32" s="955" t="s">
        <v>216</v>
      </c>
      <c r="E32" s="1197">
        <v>1187</v>
      </c>
      <c r="G32" s="366"/>
    </row>
    <row r="33" spans="1:7" ht="14.1" customHeight="1">
      <c r="A33" s="1194" t="s">
        <v>218</v>
      </c>
      <c r="B33" s="589">
        <v>218</v>
      </c>
      <c r="C33" s="955"/>
      <c r="D33" s="955" t="s">
        <v>218</v>
      </c>
      <c r="E33" s="1197">
        <v>185</v>
      </c>
      <c r="G33" s="365"/>
    </row>
    <row r="34" spans="1:7" ht="14.1" customHeight="1">
      <c r="A34" s="1194" t="s">
        <v>164</v>
      </c>
      <c r="B34" s="589">
        <v>336</v>
      </c>
      <c r="C34" s="955"/>
      <c r="D34" s="955" t="s">
        <v>164</v>
      </c>
      <c r="E34" s="1197">
        <v>345</v>
      </c>
      <c r="G34" s="365"/>
    </row>
    <row r="35" spans="1:7" ht="14.1" customHeight="1">
      <c r="A35" s="1194" t="s">
        <v>165</v>
      </c>
      <c r="B35" s="589">
        <v>895</v>
      </c>
      <c r="C35" s="955"/>
      <c r="D35" s="955" t="s">
        <v>165</v>
      </c>
      <c r="E35" s="1197">
        <v>1023</v>
      </c>
      <c r="G35" s="366"/>
    </row>
    <row r="36" spans="1:7" ht="14.1" customHeight="1">
      <c r="A36" s="1194" t="s">
        <v>167</v>
      </c>
      <c r="B36" s="589">
        <v>883</v>
      </c>
      <c r="C36" s="955"/>
      <c r="D36" s="955" t="s">
        <v>167</v>
      </c>
      <c r="E36" s="1197">
        <v>842</v>
      </c>
      <c r="G36" s="365"/>
    </row>
    <row r="37" spans="1:7" ht="14.1" customHeight="1">
      <c r="A37" s="1194" t="s">
        <v>169</v>
      </c>
      <c r="B37" s="589">
        <v>4338</v>
      </c>
      <c r="C37" s="955"/>
      <c r="D37" s="955" t="s">
        <v>169</v>
      </c>
      <c r="E37" s="1197">
        <v>4304</v>
      </c>
      <c r="G37" s="366"/>
    </row>
    <row r="38" spans="1:7" ht="14.1" customHeight="1">
      <c r="A38" s="1194" t="s">
        <v>171</v>
      </c>
      <c r="B38" s="589">
        <v>412</v>
      </c>
      <c r="C38" s="955"/>
      <c r="D38" s="955" t="s">
        <v>171</v>
      </c>
      <c r="E38" s="1197">
        <v>428</v>
      </c>
      <c r="G38" s="365"/>
    </row>
    <row r="39" spans="1:7" ht="14.1" customHeight="1">
      <c r="A39" s="1194" t="s">
        <v>173</v>
      </c>
      <c r="B39" s="589">
        <v>8176</v>
      </c>
      <c r="C39" s="955"/>
      <c r="D39" s="955" t="s">
        <v>173</v>
      </c>
      <c r="E39" s="1197">
        <v>7584</v>
      </c>
      <c r="G39" s="366"/>
    </row>
    <row r="40" spans="1:7" ht="14.1" customHeight="1">
      <c r="A40" s="1194" t="s">
        <v>175</v>
      </c>
      <c r="B40" s="589">
        <v>3457</v>
      </c>
      <c r="C40" s="955"/>
      <c r="D40" s="955" t="s">
        <v>175</v>
      </c>
      <c r="E40" s="1197">
        <v>3437</v>
      </c>
      <c r="G40" s="366"/>
    </row>
    <row r="41" spans="1:7" ht="14.1" customHeight="1">
      <c r="A41" s="1194" t="s">
        <v>177</v>
      </c>
      <c r="B41" s="589">
        <v>132</v>
      </c>
      <c r="C41" s="955"/>
      <c r="D41" s="955" t="s">
        <v>177</v>
      </c>
      <c r="E41" s="1197">
        <v>172</v>
      </c>
      <c r="G41" s="365"/>
    </row>
    <row r="42" spans="1:7" ht="14.1" customHeight="1">
      <c r="A42" s="1194" t="s">
        <v>179</v>
      </c>
      <c r="B42" s="589">
        <v>4445</v>
      </c>
      <c r="C42" s="955"/>
      <c r="D42" s="955" t="s">
        <v>179</v>
      </c>
      <c r="E42" s="1197">
        <v>4143</v>
      </c>
      <c r="G42" s="366"/>
    </row>
    <row r="43" spans="1:7" ht="14.1" customHeight="1">
      <c r="A43" s="1194" t="s">
        <v>181</v>
      </c>
      <c r="B43" s="589">
        <v>617</v>
      </c>
      <c r="C43" s="955"/>
      <c r="D43" s="955" t="s">
        <v>181</v>
      </c>
      <c r="E43" s="1197">
        <v>565</v>
      </c>
      <c r="G43" s="365"/>
    </row>
    <row r="44" spans="1:7" ht="14.1" customHeight="1">
      <c r="A44" s="1194" t="s">
        <v>183</v>
      </c>
      <c r="B44" s="589">
        <v>3540</v>
      </c>
      <c r="C44" s="955"/>
      <c r="D44" s="955" t="s">
        <v>183</v>
      </c>
      <c r="E44" s="1197">
        <v>3670</v>
      </c>
      <c r="G44" s="366"/>
    </row>
    <row r="45" spans="1:7" ht="14.1" customHeight="1">
      <c r="A45" s="1194" t="s">
        <v>185</v>
      </c>
      <c r="B45" s="589">
        <v>4325</v>
      </c>
      <c r="C45" s="955"/>
      <c r="D45" s="955" t="s">
        <v>185</v>
      </c>
      <c r="E45" s="1197">
        <v>4229</v>
      </c>
      <c r="G45" s="366"/>
    </row>
    <row r="46" spans="1:7" ht="14.1" customHeight="1">
      <c r="A46" s="1194" t="s">
        <v>187</v>
      </c>
      <c r="B46" s="589">
        <v>396</v>
      </c>
      <c r="C46" s="955"/>
      <c r="D46" s="955" t="s">
        <v>187</v>
      </c>
      <c r="E46" s="1197">
        <v>414</v>
      </c>
      <c r="G46" s="365"/>
    </row>
    <row r="47" spans="1:7" ht="14.1" customHeight="1">
      <c r="A47" s="1194" t="s">
        <v>189</v>
      </c>
      <c r="B47" s="589">
        <v>1042</v>
      </c>
      <c r="C47" s="955"/>
      <c r="D47" s="955" t="s">
        <v>189</v>
      </c>
      <c r="E47" s="1197">
        <v>1046</v>
      </c>
      <c r="G47" s="366"/>
    </row>
    <row r="48" spans="1:7" ht="14.1" customHeight="1">
      <c r="A48" s="1194" t="s">
        <v>191</v>
      </c>
      <c r="B48" s="589">
        <v>133</v>
      </c>
      <c r="C48" s="955"/>
      <c r="D48" s="955" t="s">
        <v>191</v>
      </c>
      <c r="E48" s="1197">
        <v>135</v>
      </c>
      <c r="G48" s="365"/>
    </row>
    <row r="49" spans="1:7" ht="14.1" customHeight="1">
      <c r="A49" s="1194" t="s">
        <v>193</v>
      </c>
      <c r="B49" s="589">
        <v>1386</v>
      </c>
      <c r="C49" s="955"/>
      <c r="D49" s="955" t="s">
        <v>193</v>
      </c>
      <c r="E49" s="1197">
        <v>1343</v>
      </c>
      <c r="G49" s="366"/>
    </row>
    <row r="50" spans="1:7" ht="14.1" customHeight="1">
      <c r="A50" s="1194" t="s">
        <v>195</v>
      </c>
      <c r="B50" s="589">
        <v>11448</v>
      </c>
      <c r="C50" s="955"/>
      <c r="D50" s="955" t="s">
        <v>195</v>
      </c>
      <c r="E50" s="1197">
        <v>11557</v>
      </c>
      <c r="G50" s="366"/>
    </row>
    <row r="51" spans="1:7" ht="14.1" customHeight="1">
      <c r="A51" s="1194" t="s">
        <v>197</v>
      </c>
      <c r="B51" s="589">
        <v>1605</v>
      </c>
      <c r="C51" s="955"/>
      <c r="D51" s="955" t="s">
        <v>197</v>
      </c>
      <c r="E51" s="1197">
        <v>1713</v>
      </c>
      <c r="G51" s="366"/>
    </row>
    <row r="52" spans="1:7" ht="14.1" customHeight="1">
      <c r="A52" s="1194" t="s">
        <v>199</v>
      </c>
      <c r="B52" s="589">
        <v>300</v>
      </c>
      <c r="C52" s="955"/>
      <c r="D52" s="955" t="s">
        <v>199</v>
      </c>
      <c r="E52" s="1197">
        <v>332</v>
      </c>
      <c r="G52" s="365"/>
    </row>
    <row r="53" spans="1:7" ht="14.1" customHeight="1">
      <c r="A53" s="1194" t="s">
        <v>201</v>
      </c>
      <c r="B53" s="589">
        <v>2683</v>
      </c>
      <c r="C53" s="955"/>
      <c r="D53" s="955" t="s">
        <v>201</v>
      </c>
      <c r="E53" s="1197">
        <v>3017</v>
      </c>
      <c r="G53" s="366"/>
    </row>
    <row r="54" spans="1:7" ht="14.1" customHeight="1">
      <c r="A54" s="1194" t="s">
        <v>203</v>
      </c>
      <c r="B54" s="589">
        <v>7297</v>
      </c>
      <c r="C54" s="955"/>
      <c r="D54" s="955" t="s">
        <v>203</v>
      </c>
      <c r="E54" s="1197">
        <v>6908</v>
      </c>
      <c r="G54" s="366"/>
    </row>
    <row r="55" spans="1:7" ht="14.1" customHeight="1">
      <c r="A55" s="1194" t="s">
        <v>205</v>
      </c>
      <c r="B55" s="589">
        <v>90</v>
      </c>
      <c r="C55" s="955"/>
      <c r="D55" s="955" t="s">
        <v>205</v>
      </c>
      <c r="E55" s="1197">
        <v>95</v>
      </c>
      <c r="G55" s="365"/>
    </row>
    <row r="56" spans="1:7" ht="14.1" customHeight="1">
      <c r="A56" s="1194" t="s">
        <v>207</v>
      </c>
      <c r="B56" s="589">
        <v>2624</v>
      </c>
      <c r="C56" s="955"/>
      <c r="D56" s="955" t="s">
        <v>207</v>
      </c>
      <c r="E56" s="1197">
        <v>2632</v>
      </c>
      <c r="G56" s="366"/>
    </row>
    <row r="57" spans="1:7" ht="14.1" customHeight="1">
      <c r="A57" s="1194" t="s">
        <v>209</v>
      </c>
      <c r="B57" s="589">
        <v>133</v>
      </c>
      <c r="C57" s="955"/>
      <c r="D57" s="955" t="s">
        <v>209</v>
      </c>
      <c r="E57" s="1197">
        <v>138</v>
      </c>
      <c r="G57" s="365"/>
    </row>
    <row r="58" spans="1:7" ht="14.1" customHeight="1">
      <c r="A58" s="1194" t="s">
        <v>211</v>
      </c>
      <c r="B58" s="589">
        <v>51</v>
      </c>
      <c r="C58" s="955"/>
      <c r="D58" s="955" t="s">
        <v>211</v>
      </c>
      <c r="E58" s="1197">
        <v>55</v>
      </c>
      <c r="G58" s="365"/>
    </row>
    <row r="59" spans="1:7" ht="14.1" customHeight="1">
      <c r="A59" s="1194" t="s">
        <v>213</v>
      </c>
      <c r="B59" s="589">
        <v>5</v>
      </c>
      <c r="C59" s="955"/>
      <c r="D59" s="955" t="s">
        <v>213</v>
      </c>
      <c r="E59" s="1197">
        <v>9</v>
      </c>
      <c r="G59" s="365"/>
    </row>
    <row r="60" spans="1:7" ht="14.1" customHeight="1">
      <c r="A60" s="1194" t="s">
        <v>227</v>
      </c>
      <c r="B60" s="589">
        <v>5</v>
      </c>
      <c r="C60" s="955"/>
      <c r="D60" s="955" t="s">
        <v>228</v>
      </c>
      <c r="E60" s="1198" t="s">
        <v>57</v>
      </c>
      <c r="G60" s="367"/>
    </row>
    <row r="61" spans="1:7" ht="14.1" customHeight="1">
      <c r="A61" s="1194" t="s">
        <v>229</v>
      </c>
      <c r="B61" s="960" t="s">
        <v>57</v>
      </c>
      <c r="C61" s="955"/>
      <c r="D61" s="955" t="s">
        <v>229</v>
      </c>
      <c r="E61" s="1198" t="s">
        <v>57</v>
      </c>
      <c r="G61" s="367"/>
    </row>
    <row r="62" spans="1:7" ht="14.1" customHeight="1">
      <c r="A62" s="1199" t="s">
        <v>230</v>
      </c>
      <c r="B62" s="961"/>
      <c r="C62" s="955"/>
      <c r="D62" s="955"/>
      <c r="E62" s="1195"/>
    </row>
    <row r="63" spans="1:7" ht="14.1" customHeight="1">
      <c r="A63" s="1200" t="s">
        <v>231</v>
      </c>
      <c r="B63" s="955"/>
      <c r="C63" s="955"/>
      <c r="D63" s="955"/>
      <c r="E63" s="1195"/>
    </row>
    <row r="64" spans="1:7" ht="14.1" customHeight="1">
      <c r="A64" s="1201" t="s">
        <v>928</v>
      </c>
      <c r="B64" s="959"/>
      <c r="C64" s="959"/>
      <c r="D64" s="955"/>
      <c r="E64" s="1195"/>
    </row>
    <row r="65" spans="1:9" ht="14.1" customHeight="1">
      <c r="A65" s="1200" t="s">
        <v>232</v>
      </c>
      <c r="B65" s="959"/>
      <c r="C65" s="959"/>
      <c r="D65" s="955"/>
      <c r="E65" s="1202"/>
      <c r="I65" s="368"/>
    </row>
    <row r="66" spans="1:9" ht="14.1" customHeight="1" thickBot="1">
      <c r="A66" s="1203" t="s">
        <v>233</v>
      </c>
      <c r="B66" s="1204"/>
      <c r="C66" s="1205"/>
      <c r="D66" s="1205"/>
      <c r="E66" s="1206"/>
    </row>
    <row r="67" spans="1:9" ht="14.1" customHeight="1"/>
    <row r="68" spans="1:9" ht="14.1" customHeight="1">
      <c r="A68" s="1294" t="s">
        <v>1071</v>
      </c>
    </row>
    <row r="69" spans="1:9" ht="14.1" customHeight="1"/>
    <row r="70" spans="1:9" ht="14.1" customHeight="1"/>
    <row r="71" spans="1:9" ht="14.1" customHeight="1"/>
    <row r="72" spans="1:9" ht="14.1" customHeight="1"/>
    <row r="73" spans="1:9" ht="14.1" customHeight="1"/>
    <row r="74" spans="1:9" ht="14.1" customHeight="1"/>
    <row r="75" spans="1:9" ht="14.1" customHeight="1"/>
    <row r="76" spans="1:9" ht="14.1" customHeight="1"/>
    <row r="77" spans="1:9" ht="14.1" customHeight="1"/>
    <row r="78" spans="1:9" ht="14.1" customHeight="1"/>
    <row r="79" spans="1:9" ht="14.1" customHeight="1"/>
    <row r="80" spans="1:9" ht="14.1" customHeight="1"/>
    <row r="81" spans="9:9" ht="14.1" customHeight="1"/>
    <row r="82" spans="9:9" ht="14.1" customHeight="1"/>
    <row r="83" spans="9:9" ht="14.1" customHeight="1"/>
    <row r="84" spans="9:9" ht="14.1" customHeight="1">
      <c r="I84" s="368"/>
    </row>
    <row r="85" spans="9:9" ht="14.1" customHeight="1"/>
  </sheetData>
  <sheetProtection algorithmName="SHA-512" hashValue="1vnwu3A0zcIdXOoPKxJOWMSpNX0Xlicmq5m0KO/Qpv+FV1QjSIYWxyxJ553wTCL80ZCSdEGWtETTrcOp81JdbQ==" saltValue="3WNf0MP5mrn4WCj1EegiAA==" spinCount="100000" sheet="1" objects="1" scenarios="1"/>
  <mergeCells count="4">
    <mergeCell ref="A1:E1"/>
    <mergeCell ref="A2:E2"/>
    <mergeCell ref="A3:E3"/>
    <mergeCell ref="G4:J4"/>
  </mergeCells>
  <hyperlinks>
    <hyperlink ref="A68" location="'Table of Contents'!A1" display="Return to Table of Contents" xr:uid="{8DF66141-875D-4B61-94F0-697A0FAD2550}"/>
  </hyperlinks>
  <pageMargins left="0.7" right="0.7" top="0.75" bottom="0.75" header="0.3" footer="0.3"/>
  <pageSetup scale="75"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b9cadd1-c84f-41c6-b767-d112eadc4f97">
      <UserInfo>
        <DisplayName>Abraham, Kyra</DisplayName>
        <AccountId>263</AccountId>
        <AccountType/>
      </UserInfo>
      <UserInfo>
        <DisplayName>Mahoney, Daniel</DisplayName>
        <AccountId>221</AccountId>
        <AccountType/>
      </UserInfo>
      <UserInfo>
        <DisplayName>Eyoram, Miriam</DisplayName>
        <AccountId>281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CE8E5B9EBEBB4FBEC663E8142C66F6" ma:contentTypeVersion="4" ma:contentTypeDescription="Create a new document." ma:contentTypeScope="" ma:versionID="7951fa3fea589de6c33518b5b671995d">
  <xsd:schema xmlns:xsd="http://www.w3.org/2001/XMLSchema" xmlns:xs="http://www.w3.org/2001/XMLSchema" xmlns:p="http://schemas.microsoft.com/office/2006/metadata/properties" xmlns:ns2="f0da4159-80a8-4d5f-9743-0a6f8c6ed3fa" xmlns:ns3="eb9cadd1-c84f-41c6-b767-d112eadc4f97" targetNamespace="http://schemas.microsoft.com/office/2006/metadata/properties" ma:root="true" ma:fieldsID="41fea25a28e2d1d1dc9e924edc9674ae" ns2:_="" ns3:_="">
    <xsd:import namespace="f0da4159-80a8-4d5f-9743-0a6f8c6ed3fa"/>
    <xsd:import namespace="eb9cadd1-c84f-41c6-b767-d112eadc4f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4159-80a8-4d5f-9743-0a6f8c6ed3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9cadd1-c84f-41c6-b767-d112eadc4f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3D5EE9-94D2-45E9-A853-9B65432DDE06}">
  <ds:schemaRefs>
    <ds:schemaRef ds:uri="http://purl.org/dc/elements/1.1/"/>
    <ds:schemaRef ds:uri="http://schemas.microsoft.com/office/2006/metadata/properties"/>
    <ds:schemaRef ds:uri="f0da4159-80a8-4d5f-9743-0a6f8c6ed3f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b9cadd1-c84f-41c6-b767-d112eadc4f97"/>
    <ds:schemaRef ds:uri="http://www.w3.org/XML/1998/namespace"/>
    <ds:schemaRef ds:uri="http://purl.org/dc/dcmitype/"/>
  </ds:schemaRefs>
</ds:datastoreItem>
</file>

<file path=customXml/itemProps2.xml><?xml version="1.0" encoding="utf-8"?>
<ds:datastoreItem xmlns:ds="http://schemas.openxmlformats.org/officeDocument/2006/customXml" ds:itemID="{1C8BB1DD-DF71-4E17-B4AA-834E34D1E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a4159-80a8-4d5f-9743-0a6f8c6ed3fa"/>
    <ds:schemaRef ds:uri="eb9cadd1-c84f-41c6-b767-d112eadc4f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A0B1E2-7542-42FD-9413-BBE1196727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32</vt:i4>
      </vt:variant>
      <vt:variant>
        <vt:lpstr>Named Ranges</vt:lpstr>
      </vt:variant>
      <vt:variant>
        <vt:i4>35</vt:i4>
      </vt:variant>
    </vt:vector>
  </HeadingPairs>
  <TitlesOfParts>
    <vt:vector size="67" baseType="lpstr">
      <vt:lpstr>Table of Contents</vt:lpstr>
      <vt:lpstr>Table 1 (Patents)</vt:lpstr>
      <vt:lpstr>Table 2 (Patents)</vt:lpstr>
      <vt:lpstr>Table 3 (Patents)</vt:lpstr>
      <vt:lpstr>Table 4 (Patents)</vt:lpstr>
      <vt:lpstr> Table 5 (Patents)</vt:lpstr>
      <vt:lpstr>Table 6 (Patents)</vt:lpstr>
      <vt:lpstr>Table 7 (Patents)</vt:lpstr>
      <vt:lpstr>Table 8 (Patents)</vt:lpstr>
      <vt:lpstr>Table 9 (Patents)</vt:lpstr>
      <vt:lpstr>Table 10 (Patents)</vt:lpstr>
      <vt:lpstr>Table 11 (Patents)</vt:lpstr>
      <vt:lpstr>Table 12 (Patents)</vt:lpstr>
      <vt:lpstr>Table 13a (Patents)</vt:lpstr>
      <vt:lpstr>Table 13b (Patents)</vt:lpstr>
      <vt:lpstr> Table 14 (PTAB)</vt:lpstr>
      <vt:lpstr>Table 15 (TM)</vt:lpstr>
      <vt:lpstr>Table 16 (TM)</vt:lpstr>
      <vt:lpstr>Table 17 (TM)</vt:lpstr>
      <vt:lpstr>Table 18 (TM)</vt:lpstr>
      <vt:lpstr>Table 19 (TM)</vt:lpstr>
      <vt:lpstr>Table 20 (TM)</vt:lpstr>
      <vt:lpstr>Table 21 (TM)</vt:lpstr>
      <vt:lpstr>Table 22 (TM)</vt:lpstr>
      <vt:lpstr>Table 23 (TTAB)</vt:lpstr>
      <vt:lpstr>Table 24 (Patents and TM)</vt:lpstr>
      <vt:lpstr>Table 25 (Multiple BUs</vt:lpstr>
      <vt:lpstr>Table 26 (Patents)</vt:lpstr>
      <vt:lpstr>Table 27 (Patents)</vt:lpstr>
      <vt:lpstr>Table 28 (Multiple BUs)</vt:lpstr>
      <vt:lpstr>Table 29A (TM)</vt:lpstr>
      <vt:lpstr>Table 29B (TM)</vt:lpstr>
      <vt:lpstr>' Table 14 (PTAB)'!Print_Area</vt:lpstr>
      <vt:lpstr>' Table 5 (Patents)'!Print_Area</vt:lpstr>
      <vt:lpstr>'Table 1 (Patents)'!Print_Area</vt:lpstr>
      <vt:lpstr>'Table 10 (Patents)'!Print_Area</vt:lpstr>
      <vt:lpstr>'Table 11 (Patents)'!Print_Area</vt:lpstr>
      <vt:lpstr>'Table 12 (Patents)'!Print_Area</vt:lpstr>
      <vt:lpstr>'Table 13a (Patents)'!Print_Area</vt:lpstr>
      <vt:lpstr>'Table 13b (Patents)'!Print_Area</vt:lpstr>
      <vt:lpstr>'Table 15 (TM)'!Print_Area</vt:lpstr>
      <vt:lpstr>'Table 16 (TM)'!Print_Area</vt:lpstr>
      <vt:lpstr>'Table 17 (TM)'!Print_Area</vt:lpstr>
      <vt:lpstr>'Table 18 (TM)'!Print_Area</vt:lpstr>
      <vt:lpstr>'Table 2 (Patents)'!Print_Area</vt:lpstr>
      <vt:lpstr>'Table 21 (TM)'!Print_Area</vt:lpstr>
      <vt:lpstr>'Table 22 (TM)'!Print_Area</vt:lpstr>
      <vt:lpstr>'Table 24 (Patents and TM)'!Print_Area</vt:lpstr>
      <vt:lpstr>'Table 25 (Multiple BUs'!Print_Area</vt:lpstr>
      <vt:lpstr>'Table 27 (Patents)'!Print_Area</vt:lpstr>
      <vt:lpstr>'Table 29A (TM)'!Print_Area</vt:lpstr>
      <vt:lpstr>'Table 29B (TM)'!Print_Area</vt:lpstr>
      <vt:lpstr>'Table 3 (Patents)'!Print_Area</vt:lpstr>
      <vt:lpstr>'Table 4 (Patents)'!Print_Area</vt:lpstr>
      <vt:lpstr>'Table 6 (Patents)'!Print_Area</vt:lpstr>
      <vt:lpstr>'Table 8 (Patents)'!Print_Area</vt:lpstr>
      <vt:lpstr>'Table 9 (Patents)'!Print_Area</vt:lpstr>
      <vt:lpstr>'Table of Contents'!Print_Area</vt:lpstr>
      <vt:lpstr>' Table 14 (PTAB)'!Print_Titles</vt:lpstr>
      <vt:lpstr>'Table 10 (Patents)'!Print_Titles</vt:lpstr>
      <vt:lpstr>'Table 21 (TM)'!Print_Titles</vt:lpstr>
      <vt:lpstr>'Table 22 (TM)'!Print_Titles</vt:lpstr>
      <vt:lpstr>'Table 24 (Patents and TM)'!Print_Titles</vt:lpstr>
      <vt:lpstr>'Table 25 (Multiple BUs'!Print_Titles</vt:lpstr>
      <vt:lpstr>'Table 29A (TM)'!Print_Titles</vt:lpstr>
      <vt:lpstr>'Table 29B (TM)'!Print_Titles</vt:lpstr>
      <vt:lpstr>'Table 9 (Patents)'!Print_Titles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Young, Jeff</cp:lastModifiedBy>
  <cp:revision/>
  <cp:lastPrinted>2023-11-14T17:22:28Z</cp:lastPrinted>
  <dcterms:created xsi:type="dcterms:W3CDTF">2022-09-27T12:51:54Z</dcterms:created>
  <dcterms:modified xsi:type="dcterms:W3CDTF">2023-11-15T16:35:17Z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0x010100A1CE8E5B9EBEBB4FBEC663E8142C66F6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