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46b1\"/>
    </mc:Choice>
  </mc:AlternateContent>
  <xr:revisionPtr revIDLastSave="0" documentId="13_ncr:1_{F9E64241-9583-4A4C-BCE4-7F58DD43545E}"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definedNames>
    <definedName name="_xlnm._FilterDatabase" localSheetId="1" hidden="1">'Bar Graph (# years)'!$A$2:$M$2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 i="4" l="1"/>
  <c r="V41" i="3"/>
  <c r="K5" i="4" s="1"/>
  <c r="V42" i="3"/>
  <c r="K6" i="4" s="1"/>
  <c r="V43" i="3"/>
  <c r="K7" i="4" s="1"/>
  <c r="V44" i="3"/>
  <c r="K8" i="4" s="1"/>
  <c r="V45" i="3"/>
  <c r="K9" i="4" s="1"/>
  <c r="V46" i="3"/>
  <c r="K10" i="4" s="1"/>
  <c r="V47" i="3"/>
  <c r="K11" i="4" s="1"/>
  <c r="V48" i="3"/>
  <c r="K12" i="4" s="1"/>
  <c r="D41" i="3"/>
  <c r="C5" i="4" s="1"/>
  <c r="D42" i="3"/>
  <c r="C6" i="4" s="1"/>
  <c r="D43" i="3"/>
  <c r="C7" i="4" s="1"/>
  <c r="D44" i="3"/>
  <c r="C8" i="4" s="1"/>
  <c r="D45" i="3"/>
  <c r="C9" i="4" s="1"/>
  <c r="D46" i="3"/>
  <c r="C10" i="4" s="1"/>
  <c r="D47" i="3"/>
  <c r="C11" i="4" s="1"/>
  <c r="D48" i="3"/>
  <c r="C12" i="4" s="1"/>
  <c r="K8" i="3" l="1"/>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5" i="4"/>
  <c r="V40" i="3"/>
  <c r="V49" i="3"/>
  <c r="V50" i="3"/>
  <c r="V51" i="3"/>
  <c r="V52" i="3"/>
  <c r="V53" i="3"/>
  <c r="V54" i="3"/>
  <c r="V55" i="3"/>
  <c r="V56" i="3"/>
  <c r="V39" i="3"/>
  <c r="D39" i="3"/>
  <c r="D30" i="3" l="1"/>
  <c r="F30" i="3"/>
  <c r="H30" i="3"/>
  <c r="O30" i="3"/>
  <c r="Q30" i="3" s="1"/>
  <c r="W30" i="3" s="1"/>
  <c r="D31" i="3"/>
  <c r="F31" i="3"/>
  <c r="H31" i="3"/>
  <c r="O31" i="3"/>
  <c r="Q31" i="3" s="1"/>
  <c r="W31" i="3" s="1"/>
  <c r="D32" i="3"/>
  <c r="F32" i="3"/>
  <c r="H32" i="3"/>
  <c r="O32" i="3"/>
  <c r="Q32" i="3" s="1"/>
  <c r="W32" i="3" s="1"/>
  <c r="D33" i="3"/>
  <c r="F33" i="3"/>
  <c r="H33" i="3"/>
  <c r="O33" i="3"/>
  <c r="Q33" i="3" s="1"/>
  <c r="W33" i="3" s="1"/>
  <c r="D34" i="3"/>
  <c r="F34" i="3"/>
  <c r="H34" i="3"/>
  <c r="O34" i="3"/>
  <c r="Q34" i="3" s="1"/>
  <c r="W34" i="3" s="1"/>
  <c r="D35" i="3"/>
  <c r="F35" i="3"/>
  <c r="H35" i="3"/>
  <c r="O35" i="3"/>
  <c r="Q35" i="3"/>
  <c r="W35" i="3" s="1"/>
  <c r="D36" i="3"/>
  <c r="F36" i="3"/>
  <c r="H36" i="3"/>
  <c r="O36" i="3"/>
  <c r="Q36" i="3" s="1"/>
  <c r="W36" i="3" s="1"/>
  <c r="D37" i="3"/>
  <c r="F37" i="3"/>
  <c r="H37" i="3"/>
  <c r="O37" i="3"/>
  <c r="Q37" i="3" s="1"/>
  <c r="W37" i="3" s="1"/>
  <c r="D38" i="3"/>
  <c r="F38" i="3"/>
  <c r="H38" i="3"/>
  <c r="O38" i="3"/>
  <c r="Q38" i="3" s="1"/>
  <c r="W38" i="3" s="1"/>
  <c r="R38" i="3" l="1"/>
  <c r="S38" i="3" s="1"/>
  <c r="R36" i="3"/>
  <c r="S36" i="3" s="1"/>
  <c r="R31" i="3"/>
  <c r="S31" i="3" s="1"/>
  <c r="R30" i="3"/>
  <c r="S30" i="3" s="1"/>
  <c r="R34" i="3"/>
  <c r="S34" i="3" s="1"/>
  <c r="R33" i="3"/>
  <c r="S33" i="3" s="1"/>
  <c r="R37" i="3"/>
  <c r="S37" i="3" s="1"/>
  <c r="R32" i="3"/>
  <c r="S32" i="3" s="1"/>
  <c r="R35" i="3"/>
  <c r="S35" i="3" s="1"/>
  <c r="K16" i="4"/>
  <c r="K4" i="4"/>
  <c r="K13" i="4"/>
  <c r="K14" i="4"/>
  <c r="K15" i="4"/>
  <c r="D49" i="3"/>
  <c r="C13" i="4" s="1"/>
  <c r="D50" i="3"/>
  <c r="C14" i="4" s="1"/>
  <c r="D51" i="3"/>
  <c r="C15" i="4" s="1"/>
  <c r="M35" i="3" l="1"/>
  <c r="M32" i="3"/>
  <c r="M37" i="3"/>
  <c r="M33" i="3"/>
  <c r="M34" i="3"/>
  <c r="M30" i="3"/>
  <c r="M31" i="3"/>
  <c r="M36" i="3"/>
  <c r="M38" i="3"/>
  <c r="D40" i="3"/>
  <c r="C4" i="4" s="1"/>
  <c r="D52" i="3"/>
  <c r="C16" i="4" s="1"/>
  <c r="D53" i="3"/>
  <c r="C17" i="4" s="1"/>
  <c r="D54" i="3"/>
  <c r="C18" i="4" s="1"/>
  <c r="D55" i="3"/>
  <c r="C19" i="4" s="1"/>
  <c r="D56" i="3"/>
  <c r="C20" i="4" s="1"/>
  <c r="C3" i="4"/>
  <c r="K36" i="4"/>
  <c r="K21" i="4"/>
  <c r="K22" i="4"/>
  <c r="K23" i="4"/>
  <c r="K37" i="4"/>
  <c r="K24" i="4"/>
  <c r="K38" i="4"/>
  <c r="K25" i="4"/>
  <c r="K39" i="4"/>
  <c r="K26" i="4"/>
  <c r="K40" i="4"/>
  <c r="K27" i="4"/>
  <c r="K28" i="4"/>
  <c r="K41" i="4"/>
  <c r="K42" i="4"/>
  <c r="K43" i="4"/>
  <c r="K44" i="4"/>
  <c r="K45" i="4"/>
  <c r="K29" i="4"/>
  <c r="K30" i="4"/>
  <c r="K31" i="4"/>
  <c r="K32" i="4"/>
  <c r="K33" i="4"/>
  <c r="K34" i="4"/>
  <c r="K46" i="4"/>
  <c r="K47" i="4"/>
  <c r="K3" i="4"/>
  <c r="K17" i="4"/>
  <c r="K18" i="4"/>
  <c r="K19" i="4"/>
  <c r="K20" i="4"/>
  <c r="I36" i="4"/>
  <c r="I21" i="4"/>
  <c r="I22" i="4"/>
  <c r="I23" i="4"/>
  <c r="I37" i="4"/>
  <c r="I24" i="4"/>
  <c r="I38" i="4"/>
  <c r="I25" i="4"/>
  <c r="I39" i="4"/>
  <c r="I26" i="4"/>
  <c r="I40" i="4"/>
  <c r="I27" i="4"/>
  <c r="I28" i="4"/>
  <c r="I41" i="4"/>
  <c r="I42" i="4"/>
  <c r="I43" i="4"/>
  <c r="I44" i="4"/>
  <c r="I45" i="4"/>
  <c r="I29" i="4"/>
  <c r="I30" i="4"/>
  <c r="I31" i="4"/>
  <c r="I32" i="4"/>
  <c r="I33" i="4"/>
  <c r="I34" i="4"/>
  <c r="I46" i="4"/>
  <c r="I47" i="4"/>
  <c r="I35" i="4"/>
  <c r="R25" i="3"/>
  <c r="S25" i="3" s="1"/>
  <c r="R26" i="3"/>
  <c r="S26" i="3" s="1"/>
  <c r="M26" i="3" l="1"/>
  <c r="G33" i="4" s="1"/>
  <c r="J33" i="4"/>
  <c r="M25" i="3"/>
  <c r="G32" i="4" s="1"/>
  <c r="J32" i="4"/>
  <c r="O4" i="3"/>
  <c r="Q4" i="3" s="1"/>
  <c r="K4" i="3" s="1"/>
  <c r="O5" i="3"/>
  <c r="Q5" i="3" s="1"/>
  <c r="K5" i="3" s="1"/>
  <c r="O6" i="3"/>
  <c r="Q6" i="3" s="1"/>
  <c r="K6" i="3" s="1"/>
  <c r="F22" i="4" s="1"/>
  <c r="O7" i="3"/>
  <c r="L7" i="3" s="1"/>
  <c r="O8" i="3"/>
  <c r="Q8" i="3" s="1"/>
  <c r="O9" i="3"/>
  <c r="Q9" i="3" s="1"/>
  <c r="O10" i="3"/>
  <c r="O11" i="3"/>
  <c r="Q11" i="3" s="1"/>
  <c r="O12" i="3"/>
  <c r="Q12" i="3" s="1"/>
  <c r="O13" i="3"/>
  <c r="Q13" i="3" s="1"/>
  <c r="O14" i="3"/>
  <c r="Q14" i="3" s="1"/>
  <c r="O15" i="3"/>
  <c r="O16" i="3"/>
  <c r="O17" i="3"/>
  <c r="Q17" i="3" s="1"/>
  <c r="O18" i="3"/>
  <c r="Q18" i="3" s="1"/>
  <c r="O19" i="3"/>
  <c r="Q19" i="3" s="1"/>
  <c r="O20" i="3"/>
  <c r="Q20" i="3" s="1"/>
  <c r="O21" i="3"/>
  <c r="Q21" i="3" s="1"/>
  <c r="O22" i="3"/>
  <c r="Q22" i="3" s="1"/>
  <c r="O23" i="3"/>
  <c r="Q23" i="3" s="1"/>
  <c r="O24" i="3"/>
  <c r="O25" i="3"/>
  <c r="W25" i="3" s="1"/>
  <c r="L32" i="4" s="1"/>
  <c r="H32" i="4" s="1"/>
  <c r="O26" i="3"/>
  <c r="W26" i="3" s="1"/>
  <c r="L33" i="4" s="1"/>
  <c r="H33" i="4" s="1"/>
  <c r="O27" i="3"/>
  <c r="Q27" i="3" s="1"/>
  <c r="O28" i="3"/>
  <c r="Q28" i="3" s="1"/>
  <c r="O29" i="3"/>
  <c r="Q29" i="3" s="1"/>
  <c r="F36" i="4"/>
  <c r="F21" i="4"/>
  <c r="F37" i="4"/>
  <c r="F24" i="4"/>
  <c r="F38" i="4"/>
  <c r="F25" i="4"/>
  <c r="F39" i="4"/>
  <c r="F26" i="4"/>
  <c r="F40" i="4"/>
  <c r="F27" i="4"/>
  <c r="F28" i="4"/>
  <c r="F41" i="4"/>
  <c r="F42" i="4"/>
  <c r="F43" i="4"/>
  <c r="F44" i="4"/>
  <c r="F45" i="4"/>
  <c r="F29" i="4"/>
  <c r="F30" i="4"/>
  <c r="F31" i="4"/>
  <c r="F32" i="4"/>
  <c r="F33" i="4"/>
  <c r="F34" i="4"/>
  <c r="F46" i="4"/>
  <c r="F47" i="4"/>
  <c r="H4" i="3"/>
  <c r="E36" i="4" s="1"/>
  <c r="H5" i="3"/>
  <c r="E21" i="4" s="1"/>
  <c r="H6" i="3"/>
  <c r="E22" i="4" s="1"/>
  <c r="H7" i="3"/>
  <c r="E23" i="4" s="1"/>
  <c r="H8" i="3"/>
  <c r="E37" i="4" s="1"/>
  <c r="H9" i="3"/>
  <c r="E24" i="4" s="1"/>
  <c r="H10" i="3"/>
  <c r="E38" i="4" s="1"/>
  <c r="H11" i="3"/>
  <c r="E25" i="4" s="1"/>
  <c r="H12" i="3"/>
  <c r="E39" i="4" s="1"/>
  <c r="H13" i="3"/>
  <c r="E26" i="4" s="1"/>
  <c r="H14" i="3"/>
  <c r="E40" i="4" s="1"/>
  <c r="H15" i="3"/>
  <c r="E27" i="4" s="1"/>
  <c r="H16" i="3"/>
  <c r="E28" i="4" s="1"/>
  <c r="H17" i="3"/>
  <c r="E41" i="4" s="1"/>
  <c r="H18" i="3"/>
  <c r="E42" i="4" s="1"/>
  <c r="H19" i="3"/>
  <c r="E43" i="4" s="1"/>
  <c r="H20" i="3"/>
  <c r="E44" i="4" s="1"/>
  <c r="H21" i="3"/>
  <c r="E45" i="4" s="1"/>
  <c r="H22" i="3"/>
  <c r="E29" i="4" s="1"/>
  <c r="H23" i="3"/>
  <c r="E30" i="4" s="1"/>
  <c r="H24" i="3"/>
  <c r="E31" i="4" s="1"/>
  <c r="H25" i="3"/>
  <c r="E32" i="4" s="1"/>
  <c r="H26" i="3"/>
  <c r="E33" i="4" s="1"/>
  <c r="H27" i="3"/>
  <c r="E34" i="4" s="1"/>
  <c r="H28" i="3"/>
  <c r="E46" i="4" s="1"/>
  <c r="H29" i="3"/>
  <c r="E47" i="4" s="1"/>
  <c r="F22" i="3"/>
  <c r="F23" i="3"/>
  <c r="F24" i="3"/>
  <c r="F25" i="3"/>
  <c r="F26" i="3"/>
  <c r="F27" i="3"/>
  <c r="F28" i="3"/>
  <c r="F29" i="3"/>
  <c r="F6" i="3"/>
  <c r="F7" i="3"/>
  <c r="F8" i="3"/>
  <c r="F9" i="3"/>
  <c r="F10" i="3"/>
  <c r="F11" i="3"/>
  <c r="F12" i="3"/>
  <c r="F13" i="3"/>
  <c r="F14" i="3"/>
  <c r="F15" i="3"/>
  <c r="F16" i="3"/>
  <c r="F17" i="3"/>
  <c r="F18" i="3"/>
  <c r="F19" i="3"/>
  <c r="F20" i="3"/>
  <c r="F21" i="3"/>
  <c r="F4" i="3"/>
  <c r="F5" i="3"/>
  <c r="D4" i="3"/>
  <c r="C36" i="4" s="1"/>
  <c r="D5" i="3"/>
  <c r="C21" i="4" s="1"/>
  <c r="D6" i="3"/>
  <c r="C22" i="4" s="1"/>
  <c r="D7" i="3"/>
  <c r="C23" i="4" s="1"/>
  <c r="D8" i="3"/>
  <c r="C37" i="4" s="1"/>
  <c r="D9" i="3"/>
  <c r="C24" i="4" s="1"/>
  <c r="D10" i="3"/>
  <c r="C38" i="4" s="1"/>
  <c r="D11" i="3"/>
  <c r="C25" i="4" s="1"/>
  <c r="D12" i="3"/>
  <c r="C39" i="4" s="1"/>
  <c r="D13" i="3"/>
  <c r="C26" i="4" s="1"/>
  <c r="D14" i="3"/>
  <c r="C40" i="4" s="1"/>
  <c r="D15" i="3"/>
  <c r="C27" i="4" s="1"/>
  <c r="D16" i="3"/>
  <c r="C28" i="4" s="1"/>
  <c r="D17" i="3"/>
  <c r="C41" i="4" s="1"/>
  <c r="D18" i="3"/>
  <c r="C42" i="4" s="1"/>
  <c r="D19" i="3"/>
  <c r="C43" i="4" s="1"/>
  <c r="D20" i="3"/>
  <c r="C44" i="4" s="1"/>
  <c r="D21" i="3"/>
  <c r="C45" i="4" s="1"/>
  <c r="D22" i="3"/>
  <c r="C29" i="4" s="1"/>
  <c r="D23" i="3"/>
  <c r="C30" i="4" s="1"/>
  <c r="D24" i="3"/>
  <c r="C31" i="4" s="1"/>
  <c r="D25" i="3"/>
  <c r="C32" i="4" s="1"/>
  <c r="D26" i="3"/>
  <c r="C33" i="4" s="1"/>
  <c r="D27" i="3"/>
  <c r="C34" i="4" s="1"/>
  <c r="D28" i="3"/>
  <c r="C46" i="4" s="1"/>
  <c r="D29" i="3"/>
  <c r="C47" i="4" s="1"/>
  <c r="O3" i="3"/>
  <c r="H3" i="3"/>
  <c r="E35" i="4" s="1"/>
  <c r="F3" i="3"/>
  <c r="D3" i="3"/>
  <c r="C35" i="4" s="1"/>
  <c r="D35" i="4" l="1"/>
  <c r="D21" i="4"/>
  <c r="D36" i="4"/>
  <c r="D45" i="4"/>
  <c r="D44" i="4"/>
  <c r="D43" i="4"/>
  <c r="D42" i="4"/>
  <c r="D41" i="4"/>
  <c r="D28" i="4"/>
  <c r="D27" i="4"/>
  <c r="D40" i="4"/>
  <c r="D26" i="4"/>
  <c r="D39" i="4"/>
  <c r="D25" i="4"/>
  <c r="D38" i="4"/>
  <c r="D24" i="4"/>
  <c r="D37" i="4"/>
  <c r="D23" i="4"/>
  <c r="D22" i="4"/>
  <c r="D47" i="4"/>
  <c r="D46" i="4"/>
  <c r="D34" i="4"/>
  <c r="D33" i="4"/>
  <c r="M33" i="4" s="1"/>
  <c r="D32" i="4"/>
  <c r="M32" i="4" s="1"/>
  <c r="D31" i="4"/>
  <c r="D30" i="4"/>
  <c r="D29" i="4"/>
  <c r="R27" i="3"/>
  <c r="S27" i="3" s="1"/>
  <c r="W8" i="3"/>
  <c r="R23" i="3"/>
  <c r="S23" i="3" s="1"/>
  <c r="W14" i="3"/>
  <c r="R29" i="3"/>
  <c r="S29" i="3" s="1"/>
  <c r="R28" i="3"/>
  <c r="S28" i="3" s="1"/>
  <c r="R6" i="3"/>
  <c r="S6" i="3" s="1"/>
  <c r="W6" i="3"/>
  <c r="R5" i="3"/>
  <c r="S5" i="3" s="1"/>
  <c r="W5" i="3"/>
  <c r="R9" i="3"/>
  <c r="S9" i="3" s="1"/>
  <c r="W9" i="3"/>
  <c r="W29" i="3"/>
  <c r="W28" i="3"/>
  <c r="W27" i="3"/>
  <c r="W23" i="3"/>
  <c r="R22" i="3"/>
  <c r="S22" i="3" s="1"/>
  <c r="W22" i="3"/>
  <c r="R21" i="3"/>
  <c r="S21" i="3" s="1"/>
  <c r="W21" i="3"/>
  <c r="R20" i="3"/>
  <c r="S20" i="3" s="1"/>
  <c r="W20" i="3"/>
  <c r="R19" i="3"/>
  <c r="S19" i="3" s="1"/>
  <c r="W19" i="3"/>
  <c r="R17" i="3"/>
  <c r="S17" i="3" s="1"/>
  <c r="W17" i="3"/>
  <c r="R14" i="3"/>
  <c r="S14" i="3" s="1"/>
  <c r="R13" i="3"/>
  <c r="S13" i="3" s="1"/>
  <c r="W13" i="3"/>
  <c r="R12" i="3"/>
  <c r="S12" i="3" s="1"/>
  <c r="W12" i="3"/>
  <c r="R11" i="3"/>
  <c r="S11" i="3" s="1"/>
  <c r="W11" i="3"/>
  <c r="R8" i="3"/>
  <c r="S8" i="3" s="1"/>
  <c r="Q24" i="3"/>
  <c r="Q16" i="3"/>
  <c r="R4" i="3"/>
  <c r="S4" i="3" s="1"/>
  <c r="Q15" i="3"/>
  <c r="Q3" i="3"/>
  <c r="K3" i="3" s="1"/>
  <c r="Q10" i="3"/>
  <c r="L43" i="4" l="1"/>
  <c r="L21" i="4"/>
  <c r="H21" i="4" s="1"/>
  <c r="L40" i="4"/>
  <c r="H40" i="4" s="1"/>
  <c r="L37" i="4"/>
  <c r="H37" i="4" s="1"/>
  <c r="F35" i="4"/>
  <c r="M4" i="3"/>
  <c r="G36" i="4" s="1"/>
  <c r="M8" i="3"/>
  <c r="G37" i="4" s="1"/>
  <c r="M11" i="3"/>
  <c r="G25" i="4" s="1"/>
  <c r="M12" i="3"/>
  <c r="G39" i="4" s="1"/>
  <c r="M13" i="3"/>
  <c r="G26" i="4" s="1"/>
  <c r="M14" i="3"/>
  <c r="G40" i="4" s="1"/>
  <c r="M17" i="3"/>
  <c r="G41" i="4" s="1"/>
  <c r="M19" i="3"/>
  <c r="G43" i="4" s="1"/>
  <c r="M20" i="3"/>
  <c r="G44" i="4" s="1"/>
  <c r="M21" i="3"/>
  <c r="G45" i="4" s="1"/>
  <c r="M22" i="3"/>
  <c r="G29" i="4" s="1"/>
  <c r="M9" i="3"/>
  <c r="G24" i="4" s="1"/>
  <c r="M5" i="3"/>
  <c r="G21" i="4" s="1"/>
  <c r="M6" i="3"/>
  <c r="G22" i="4" s="1"/>
  <c r="M28" i="3"/>
  <c r="G46" i="4" s="1"/>
  <c r="M29" i="3"/>
  <c r="G47" i="4" s="1"/>
  <c r="M23" i="3"/>
  <c r="G30" i="4" s="1"/>
  <c r="M27" i="3"/>
  <c r="G34" i="4" s="1"/>
  <c r="R3" i="3"/>
  <c r="S3" i="3" s="1"/>
  <c r="W3" i="3"/>
  <c r="L45" i="4"/>
  <c r="H45" i="4" s="1"/>
  <c r="L41" i="4"/>
  <c r="H41" i="4" s="1"/>
  <c r="L29" i="4"/>
  <c r="H29" i="4" s="1"/>
  <c r="L24" i="4"/>
  <c r="H24" i="4" s="1"/>
  <c r="L25" i="4"/>
  <c r="H25" i="4" s="1"/>
  <c r="L39" i="4"/>
  <c r="H39" i="4" s="1"/>
  <c r="H43" i="4"/>
  <c r="L30" i="4"/>
  <c r="H30" i="4" s="1"/>
  <c r="H36" i="4"/>
  <c r="L44" i="4"/>
  <c r="H44" i="4" s="1"/>
  <c r="L26" i="4"/>
  <c r="H26" i="4" s="1"/>
  <c r="L34" i="4"/>
  <c r="H34" i="4" s="1"/>
  <c r="L22" i="4"/>
  <c r="H22" i="4" s="1"/>
  <c r="W24" i="3"/>
  <c r="R24" i="3"/>
  <c r="S24" i="3" s="1"/>
  <c r="L46" i="4"/>
  <c r="H46" i="4" s="1"/>
  <c r="L47" i="4"/>
  <c r="H47" i="4" s="1"/>
  <c r="R16" i="3"/>
  <c r="S16" i="3" s="1"/>
  <c r="W16" i="3"/>
  <c r="R15" i="3"/>
  <c r="S15" i="3" s="1"/>
  <c r="W15" i="3"/>
  <c r="R18" i="3"/>
  <c r="S18" i="3" s="1"/>
  <c r="W18" i="3"/>
  <c r="R10" i="3"/>
  <c r="S10" i="3" s="1"/>
  <c r="W10" i="3"/>
  <c r="Q7" i="3"/>
  <c r="L42" i="4" l="1"/>
  <c r="L27" i="4"/>
  <c r="H27" i="4" s="1"/>
  <c r="L28" i="4"/>
  <c r="H28" i="4" s="1"/>
  <c r="L31" i="4"/>
  <c r="H31" i="4" s="1"/>
  <c r="L35" i="4"/>
  <c r="R7" i="3"/>
  <c r="S7" i="3" s="1"/>
  <c r="K7" i="3"/>
  <c r="M10" i="3"/>
  <c r="G38" i="4" s="1"/>
  <c r="M18" i="3"/>
  <c r="G42" i="4" s="1"/>
  <c r="M15" i="3"/>
  <c r="G27" i="4" s="1"/>
  <c r="M16" i="3"/>
  <c r="G28" i="4" s="1"/>
  <c r="M24" i="3"/>
  <c r="G31" i="4" s="1"/>
  <c r="M3" i="3"/>
  <c r="G35" i="4" s="1"/>
  <c r="J34" i="4"/>
  <c r="M34" i="4" s="1"/>
  <c r="J30" i="4"/>
  <c r="M30" i="4" s="1"/>
  <c r="J47" i="4"/>
  <c r="M47" i="4" s="1"/>
  <c r="J46" i="4"/>
  <c r="M46" i="4" s="1"/>
  <c r="J22" i="4"/>
  <c r="M22" i="4" s="1"/>
  <c r="J21" i="4"/>
  <c r="M21" i="4" s="1"/>
  <c r="J24" i="4"/>
  <c r="M24" i="4" s="1"/>
  <c r="J29" i="4"/>
  <c r="M29" i="4" s="1"/>
  <c r="J45" i="4"/>
  <c r="M45" i="4" s="1"/>
  <c r="J44" i="4"/>
  <c r="M44" i="4" s="1"/>
  <c r="J43" i="4"/>
  <c r="M43" i="4" s="1"/>
  <c r="J41" i="4"/>
  <c r="M41" i="4" s="1"/>
  <c r="J40" i="4"/>
  <c r="M40" i="4" s="1"/>
  <c r="J26" i="4"/>
  <c r="M26" i="4" s="1"/>
  <c r="J39" i="4"/>
  <c r="M39" i="4" s="1"/>
  <c r="J25" i="4"/>
  <c r="M25" i="4" s="1"/>
  <c r="J37" i="4"/>
  <c r="M37" i="4" s="1"/>
  <c r="J36" i="4"/>
  <c r="M36" i="4" s="1"/>
  <c r="H35" i="4"/>
  <c r="H42" i="4"/>
  <c r="L38" i="4"/>
  <c r="H38" i="4" s="1"/>
  <c r="W7" i="3"/>
  <c r="J35" i="4" l="1"/>
  <c r="M35" i="4" s="1"/>
  <c r="J31" i="4"/>
  <c r="M31" i="4" s="1"/>
  <c r="J28" i="4"/>
  <c r="M28" i="4" s="1"/>
  <c r="J27" i="4"/>
  <c r="M27" i="4" s="1"/>
  <c r="J42" i="4"/>
  <c r="M42" i="4" s="1"/>
  <c r="J38" i="4"/>
  <c r="M38" i="4" s="1"/>
  <c r="F23" i="4"/>
  <c r="M7" i="3"/>
  <c r="G23" i="4" s="1"/>
  <c r="L23" i="4"/>
  <c r="H23" i="4" s="1"/>
  <c r="J23" i="4" l="1"/>
  <c r="M23" i="4" s="1"/>
</calcChain>
</file>

<file path=xl/sharedStrings.xml><?xml version="1.0" encoding="utf-8"?>
<sst xmlns="http://schemas.openxmlformats.org/spreadsheetml/2006/main" count="174" uniqueCount="120">
  <si>
    <t>Patent Number</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</si>
  <si>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</si>
  <si>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</si>
  <si>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</si>
  <si>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</si>
  <si>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</si>
  <si>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</si>
  <si>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Earliest filing date </t>
    </r>
    <r>
      <rPr>
        <b/>
        <i/>
        <sz val="11"/>
        <color theme="1"/>
        <rFont val="Calibri"/>
        <family val="2"/>
        <scheme val="minor"/>
      </rPr>
      <t>to</t>
    </r>
    <r>
      <rPr>
        <sz val="11"/>
        <color theme="1"/>
        <rFont val="Calibri"/>
        <family val="2"/>
        <scheme val="minor"/>
      </rPr>
      <t xml:space="preserve"> issue date (# days)</t>
    </r>
  </si>
  <si>
    <t>17- or 20-Year Expiration Date</t>
  </si>
  <si>
    <t>Approval Date</t>
  </si>
  <si>
    <t xml:space="preserve"> Issue date and approval date (zero if issued after approval date) (# days)</t>
  </si>
  <si>
    <t>Expiration Date of Patent Referenced in Terminal Disclaimer (if no terminal disclaimer, link to column Q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</si>
  <si>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</si>
  <si>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</si>
  <si>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</si>
  <si>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</si>
  <si>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</si>
  <si>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</si>
  <si>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</si>
  <si>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</si>
  <si>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FDA Exclusivity Expiration Date</t>
  </si>
  <si>
    <t>FDA New Chemical Entity Exclusivity (NCE) (difference between approval date and NCE expiration date; N/A for patents) (# days)</t>
  </si>
  <si>
    <t>Terminal Disclaimer (N/A if no terminal disclaimer) (# days)</t>
  </si>
  <si>
    <t>#</t>
  </si>
  <si>
    <t>MM/DD/YYYY</t>
  </si>
  <si>
    <t>"=DATEDIF(B2, C2, "D")"</t>
  </si>
  <si>
    <t>"=DATEDIF(C2, E2, "D")"</t>
  </si>
  <si>
    <t>"=DATEDIF(E2, G2, "D")"</t>
  </si>
  <si>
    <t>"=IF(J3&lt;G3, 0, IF(Q3&lt;I3, IF(Q3&lt;J3, (Q3-G3), (J3-G3)), IF(I3&lt;J3, (I3-G3), (J3-G3))))"</t>
  </si>
  <si>
    <t>MM/DD/YYYY (link to PTA/PTE-adjusted expiration date of earlier-filed patent's column Q value; if no terminal disclaimer, link to patent's column Q value)</t>
  </si>
  <si>
    <t>"=IF(G3&lt;J3, IF(Q3&lt;I3, (Q3-J3), (I3-J3)), IF(Q3&lt;I3, (Q3-G3), (I3-G3)))"</t>
  </si>
  <si>
    <t># (from Public PAIR or PALM)</t>
  </si>
  <si>
    <t>"=I2+N2"</t>
  </si>
  <si>
    <t>"=IF(L2&gt;O2, O2, L2)"</t>
  </si>
  <si>
    <t>"=Q2+P2"</t>
  </si>
  <si>
    <t>"=DATE(YEAR(R3),MONTH(R3)+6,DAY(R3))"</t>
  </si>
  <si>
    <t>"=S3-R3"</t>
  </si>
  <si>
    <t>"=DATEDIF(C6, T6, "D")"</t>
  </si>
  <si>
    <t>"=DATEDIF(Q2, O2, "D")"</t>
  </si>
  <si>
    <t>7514444 (Compound)</t>
  </si>
  <si>
    <t>8008309 (Compound)</t>
  </si>
  <si>
    <t>8476284 (Compound/Method of Treating)</t>
  </si>
  <si>
    <t>8497277 (Compound/Method of Treating)</t>
  </si>
  <si>
    <t>8563563 (Compound/Method of Treating)</t>
  </si>
  <si>
    <t>8697711 (Compound)</t>
  </si>
  <si>
    <t>8703780 (Compound/Method of Treating)</t>
  </si>
  <si>
    <t>8735403 (Compound)</t>
  </si>
  <si>
    <t>8754090 (Method of Treating/Dose)</t>
  </si>
  <si>
    <t>8754091 (Compound/Formulation)</t>
  </si>
  <si>
    <t>8952015 (Compound/Method of Treating)</t>
  </si>
  <si>
    <t>8957079 (Compound)</t>
  </si>
  <si>
    <t>8999999 (Method of Treating/Dose)</t>
  </si>
  <si>
    <t>9125889 (Method of Treating/Dose)</t>
  </si>
  <si>
    <t>9181257 (Compound)</t>
  </si>
  <si>
    <t>9296753 (Crystalline)</t>
  </si>
  <si>
    <t>9540382 (Formulation)</t>
  </si>
  <si>
    <t>9713617 (Formulation)</t>
  </si>
  <si>
    <t>9725455 (Crystalline)</t>
  </si>
  <si>
    <t>9795604 (Method of Treating- GVHD)</t>
  </si>
  <si>
    <t>9801881 (Method of Treating/Dose)</t>
  </si>
  <si>
    <t>9801883 (Method of Treating/Dose)</t>
  </si>
  <si>
    <t>9814721 (Method of Treating/Dose)</t>
  </si>
  <si>
    <t>10004746  (Method of Treating/Dose)</t>
  </si>
  <si>
    <t>10016435  (Method of Treating/Dose)</t>
  </si>
  <si>
    <t>10106548 (Crystalline)</t>
  </si>
  <si>
    <t>10125140  (Crystalline)</t>
  </si>
  <si>
    <t>10294231 (Formulation)</t>
  </si>
  <si>
    <t>10294232 (Formulation)</t>
  </si>
  <si>
    <t>10463668 (Method of Treating/Dose)</t>
  </si>
  <si>
    <t>10478439 (Method of Treating/Pk)</t>
  </si>
  <si>
    <t>10653696 (Method of Treating/Dose)</t>
  </si>
  <si>
    <t>10695350 (Method of Treating)</t>
  </si>
  <si>
    <t>10751342 (Method of Treating)</t>
  </si>
  <si>
    <t>10752634 (Formulation)</t>
  </si>
  <si>
    <t>10961251 (Crystalline)</t>
  </si>
  <si>
    <t>NCE</t>
  </si>
  <si>
    <t>NCI (D-165)</t>
  </si>
  <si>
    <t>NCI (I-680)</t>
  </si>
  <si>
    <t>NCI (I-689)</t>
  </si>
  <si>
    <t>NCI (I-702)</t>
  </si>
  <si>
    <t>NCI (I-729)</t>
  </si>
  <si>
    <t>NCI (I-736)</t>
  </si>
  <si>
    <t>NCI (I-737)</t>
  </si>
  <si>
    <t>NCI (I-741)</t>
  </si>
  <si>
    <t>NCI (I-753)</t>
  </si>
  <si>
    <t>Orphan Drug (MCL)</t>
  </si>
  <si>
    <t>Orphan Drug (CLL)</t>
  </si>
  <si>
    <t>Orphan Drug (WM)</t>
  </si>
  <si>
    <t>Orphan Drug (SLL)</t>
  </si>
  <si>
    <t>Orphan Drug (MZL)</t>
  </si>
  <si>
    <t>Orphan Drug (CGVHD)</t>
  </si>
  <si>
    <t>Patents &amp; Exclusivities</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</si>
  <si>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</si>
  <si>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</si>
  <si>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</si>
  <si>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</si>
  <si>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</si>
  <si>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</si>
  <si>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</si>
  <si>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</si>
  <si>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</si>
  <si>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</si>
  <si>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Total market exclusivity</t>
  </si>
  <si>
    <t>Type</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</si>
  <si>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</si>
  <si>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</si>
  <si>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</si>
  <si>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</si>
  <si>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</si>
  <si>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</si>
  <si>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</si>
  <si>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</si>
  <si>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</si>
  <si>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</si>
  <si>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"=SUM(C2:E2, G2:I2)-K2"</t>
  </si>
  <si>
    <t>FDA Exclusivity</t>
  </si>
  <si>
    <t>Multiple</t>
  </si>
  <si>
    <t>Method</t>
  </si>
  <si>
    <t>9795604 (Method of Treating-GVHD)</t>
  </si>
  <si>
    <t>Compound,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</si>
</sst>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sz val="11"/>
      <color rgb="FF000000"/>
      <name val="Calibri"/>
      <family val="2"/>
    </font>
    <font>
      <b/>
      <u/>
      <sz val="11"/>
      <name val="Calibri"/>
      <family val="2"/>
    </font>
    <font>
      <sz val="11"/>
      <color rgb="FFFFFFFF"/>
      <name val="Calibri"/>
      <family val="2"/>
    </font>
    <font>
      <sz val="11"/>
      <color rgb="FF444444"/>
      <name val="Calibri"/>
      <family val="2"/>
      <charset val="1"/>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70AD47"/>
        <bgColor rgb="FF000000"/>
      </patternFill>
    </fill>
    <fill>
      <patternFill patternType="solid">
        <fgColor rgb="FFD9D9D9"/>
        <bgColor rgb="FF000000"/>
      </patternFill>
    </fill>
    <fill>
      <patternFill patternType="solid">
        <fgColor rgb="FFBDD7EE"/>
        <bgColor rgb="FF000000"/>
      </patternFill>
    </fill>
    <fill>
      <patternFill patternType="solid">
        <fgColor rgb="FFFFD966"/>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67">
    <xf numFmtId="0" fontId="0" fillId="0" borderId="0" xfId="0"/>
    <xf numFmtId="0" fontId="0" fillId="0" borderId="0" xfId="0" applyAlignment="1">
      <alignment horizontal="center"/>
    </xf>
    <xf numFmtId="2"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vertical="center"/>
    </xf>
    <xf numFmtId="0" fontId="3"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14" fontId="1" fillId="4" borderId="0" xfId="0" applyNumberFormat="1" applyFont="1" applyFill="1" applyAlignment="1">
      <alignment horizontal="center"/>
    </xf>
    <xf numFmtId="0" fontId="1" fillId="4" borderId="0" xfId="0" applyFont="1" applyFill="1" applyAlignment="1">
      <alignment horizontal="center"/>
    </xf>
    <xf numFmtId="0" fontId="0" fillId="0" borderId="0" xfId="0" applyAlignment="1">
      <alignment horizontal="left"/>
    </xf>
    <xf numFmtId="0" fontId="3" fillId="0" borderId="0" xfId="0" applyFont="1" applyFill="1" applyAlignment="1">
      <alignment horizontal="center"/>
    </xf>
    <xf numFmtId="0" fontId="0" fillId="0" borderId="0" xfId="0" applyFill="1" applyBorder="1" applyAlignment="1">
      <alignment horizontal="center"/>
    </xf>
    <xf numFmtId="14" fontId="2" fillId="0" borderId="0" xfId="0" applyNumberFormat="1" applyFont="1" applyFill="1" applyAlignment="1">
      <alignment horizontal="center"/>
    </xf>
    <xf numFmtId="0" fontId="0" fillId="0" borderId="0" xfId="0" applyAlignment="1">
      <alignment horizontal="left" wrapText="1"/>
    </xf>
    <xf numFmtId="14" fontId="1" fillId="4" borderId="0" xfId="0" applyNumberFormat="1" applyFont="1" applyFill="1"/>
    <xf numFmtId="0" fontId="3" fillId="0" borderId="0" xfId="0" applyFont="1" applyFill="1"/>
    <xf numFmtId="0" fontId="3" fillId="0" borderId="0" xfId="0" applyFont="1"/>
    <xf numFmtId="164" fontId="0" fillId="0" borderId="0" xfId="0" applyNumberFormat="1" applyAlignment="1">
      <alignment horizontal="center" vertical="center"/>
    </xf>
    <xf numFmtId="164" fontId="0" fillId="0" borderId="0" xfId="0" applyNumberFormat="1" applyFill="1" applyAlignment="1">
      <alignment horizontal="center" vertical="center"/>
    </xf>
    <xf numFmtId="0" fontId="5" fillId="11" borderId="5" xfId="0" applyFont="1" applyFill="1" applyBorder="1" applyAlignment="1">
      <alignment horizontal="center" vertical="center" wrapText="1"/>
    </xf>
    <xf numFmtId="0" fontId="5" fillId="12" borderId="3"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7" fillId="13" borderId="6" xfId="0" applyFont="1" applyFill="1" applyBorder="1" applyAlignment="1">
      <alignment horizontal="center" vertical="center" wrapText="1"/>
    </xf>
    <xf numFmtId="2" fontId="1" fillId="4" borderId="0" xfId="0" applyNumberFormat="1" applyFont="1" applyFill="1" applyAlignment="1">
      <alignment horizontal="center" vertical="center"/>
    </xf>
    <xf numFmtId="164" fontId="1" fillId="4" borderId="0" xfId="0" applyNumberFormat="1" applyFont="1" applyFill="1" applyAlignment="1">
      <alignment horizontal="center" vertical="center"/>
    </xf>
    <xf numFmtId="0" fontId="5" fillId="14" borderId="5" xfId="0" applyFont="1" applyFill="1" applyBorder="1" applyAlignment="1">
      <alignment horizontal="center" vertical="center" wrapText="1"/>
    </xf>
    <xf numFmtId="14" fontId="0" fillId="0" borderId="0" xfId="0" applyNumberFormat="1" applyFill="1" applyAlignment="1">
      <alignment horizontal="center"/>
    </xf>
    <xf numFmtId="14" fontId="0" fillId="0" borderId="0" xfId="0" applyNumberFormat="1" applyFill="1" applyAlignment="1">
      <alignment horizontal="center" wrapText="1"/>
    </xf>
    <xf numFmtId="14" fontId="0" fillId="0" borderId="0" xfId="0" applyNumberFormat="1" applyFill="1" applyBorder="1" applyAlignment="1">
      <alignment horizontal="center"/>
    </xf>
    <xf numFmtId="0" fontId="0" fillId="0" borderId="0" xfId="0" applyFill="1" applyAlignment="1">
      <alignment horizontal="center"/>
    </xf>
    <xf numFmtId="0" fontId="0" fillId="0" borderId="0" xfId="0" applyAlignment="1">
      <alignment horizontal="center" vertical="center" wrapText="1"/>
    </xf>
    <xf numFmtId="0" fontId="1" fillId="15" borderId="2" xfId="0" applyFont="1" applyFill="1" applyBorder="1" applyAlignment="1">
      <alignment horizontal="center" vertical="center" wrapText="1"/>
    </xf>
    <xf numFmtId="0" fontId="3" fillId="16" borderId="2" xfId="0" applyFont="1" applyFill="1" applyBorder="1" applyAlignment="1">
      <alignment horizontal="center" vertical="center" wrapText="1"/>
    </xf>
    <xf numFmtId="0" fontId="0" fillId="0" borderId="0" xfId="0" applyFill="1" applyAlignment="1">
      <alignment horizontal="left" wrapText="1"/>
    </xf>
    <xf numFmtId="14" fontId="0" fillId="0" borderId="0" xfId="0" applyNumberFormat="1" applyFill="1"/>
    <xf numFmtId="14" fontId="0" fillId="0" borderId="3" xfId="0" applyNumberFormat="1" applyFill="1" applyBorder="1" applyAlignment="1">
      <alignment horizontal="center" vertical="center" wrapText="1"/>
    </xf>
    <xf numFmtId="0" fontId="8" fillId="0" borderId="0" xfId="0" quotePrefix="1" applyFont="1" applyFill="1"/>
    <xf numFmtId="1" fontId="0" fillId="0" borderId="0" xfId="0" applyNumberFormat="1" applyFill="1"/>
    <xf numFmtId="0" fontId="0" fillId="0" borderId="0" xfId="0" applyFill="1" applyAlignment="1">
      <alignment horizontal="left"/>
    </xf>
    <xf numFmtId="14" fontId="0" fillId="0" borderId="0" xfId="0" applyNumberFormat="1" applyFill="1" applyAlignment="1">
      <alignment horizontal="right"/>
    </xf>
    <xf numFmtId="0" fontId="0" fillId="0" borderId="0" xfId="0" applyFill="1" applyAlignment="1">
      <alignment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Fill="1" applyAlignment="1">
      <alignment horizontal="center" vertical="center" wrapText="1"/>
    </xf>
  </cellXfs>
  <cellStyles count="1">
    <cellStyle name="Normal" xfId="0" builtinId="0"/>
  </cellStyles>
  <dxfs count="0"/>
  <tableStyles count="0" defaultTableStyle="TableStyleMedium2" defaultPivotStyle="PivotStyleLight16"/>
  <colors>
    <mruColors>
      <color rgb="FFCC99FF"/>
      <color rgb="FFB697D5"/>
      <color rgb="FFFFC0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Imbruvica (Ibrutinib;</a:t>
            </a:r>
            <a:r>
              <a:rPr lang="en-US" sz="1800" b="1" baseline="0">
                <a:solidFill>
                  <a:sysClr val="windowText" lastClr="000000"/>
                </a:solidFill>
              </a:rPr>
              <a:t> NDA 205552)</a:t>
            </a:r>
            <a:endParaRPr lang="en-US" sz="1800" b="1">
              <a:solidFill>
                <a:sysClr val="windowText" lastClr="000000"/>
              </a:solidFill>
            </a:endParaRPr>
          </a:p>
        </c:rich>
      </c:tx>
      <c:overlay val="0"/>
      <c:spPr>
        <a:noFill/>
        <a:ln>
          <a:noFill/>
        </a:ln>
        <a:effectLst/>
      </c:spPr>
    </c:title>
    <c:autoTitleDeleted val="0"/>
    <c:plotArea>
      <c:layout>
        <c:manualLayout>
          <c:layoutTarget val="inner"/>
          <c:xMode val="edge"/>
          <c:yMode val="edge"/>
          <c:x val="0.18436512120217957"/>
          <c:y val="3.3447775850829115E-2"/>
          <c:w val="0.78929961490666356"/>
          <c:h val="0.86697525344436932"/>
        </c:manualLayout>
      </c:layout>
      <c:barChart>
        <c:barDir val="bar"/>
        <c:grouping val="stacked"/>
        <c:varyColors val="0"/>
        <c:ser>
          <c:idx val="0"/>
          <c:order val="0"/>
          <c:tx>
            <c:strRef>
              <c:f>'Bar Graph (# years)'!$C$1:$L$1</c:f>
              <c:strCache>
                <c:ptCount val="1"/>
                <c:pt idx="0">
                  <c:v>Column1 (gap before earliest priority date) Earliest priority date U.S. Patent Application Pending Prior to FDA approval Drug &amp; Patent Approved (market exclusivity) Patent Term Adjustment Patent Term Extension FDCA Pediatric Exclusivity (PED) FDCA Exclusi</c:v>
                </c:pt>
              </c:strCache>
            </c:strRef>
          </c:tx>
          <c:spPr>
            <a:noFill/>
            <a:ln>
              <a:noFill/>
            </a:ln>
            <a:effectLst/>
          </c:spPr>
          <c:invertIfNegative val="0"/>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years)'!$C$3:$C$47</c:f>
              <c:numCache>
                <c:formatCode>0.00</c:formatCode>
                <c:ptCount val="45"/>
                <c:pt idx="0">
                  <c:v>6.8774811772758389</c:v>
                </c:pt>
                <c:pt idx="1">
                  <c:v>9.3552361396303905</c:v>
                </c:pt>
                <c:pt idx="2">
                  <c:v>7.1266255989048597</c:v>
                </c:pt>
                <c:pt idx="3">
                  <c:v>7.5811088295687883</c:v>
                </c:pt>
                <c:pt idx="4">
                  <c:v>8.0876112251882279</c:v>
                </c:pt>
                <c:pt idx="5">
                  <c:v>9.1827515400410675</c:v>
                </c:pt>
                <c:pt idx="6">
                  <c:v>9.3552361396303905</c:v>
                </c:pt>
                <c:pt idx="7">
                  <c:v>9.3552361396303905</c:v>
                </c:pt>
                <c:pt idx="8">
                  <c:v>10.05886379192334</c:v>
                </c:pt>
                <c:pt idx="9">
                  <c:v>10.595482546201232</c:v>
                </c:pt>
                <c:pt idx="10">
                  <c:v>6.8774811772758389</c:v>
                </c:pt>
                <c:pt idx="11">
                  <c:v>7.1266255989048597</c:v>
                </c:pt>
                <c:pt idx="12">
                  <c:v>7.5811088295687883</c:v>
                </c:pt>
                <c:pt idx="13">
                  <c:v>8.0876112251882279</c:v>
                </c:pt>
                <c:pt idx="14">
                  <c:v>9.1827515400410675</c:v>
                </c:pt>
                <c:pt idx="15">
                  <c:v>9.3552361396303905</c:v>
                </c:pt>
                <c:pt idx="16">
                  <c:v>10.05886379192334</c:v>
                </c:pt>
                <c:pt idx="17">
                  <c:v>10.595482546201232</c:v>
                </c:pt>
                <c:pt idx="18">
                  <c:v>0</c:v>
                </c:pt>
                <c:pt idx="19">
                  <c:v>0</c:v>
                </c:pt>
                <c:pt idx="20">
                  <c:v>0</c:v>
                </c:pt>
                <c:pt idx="21">
                  <c:v>0</c:v>
                </c:pt>
                <c:pt idx="22">
                  <c:v>4.42984257357974</c:v>
                </c:pt>
                <c:pt idx="23">
                  <c:v>0</c:v>
                </c:pt>
                <c:pt idx="24">
                  <c:v>4.42984257357974</c:v>
                </c:pt>
                <c:pt idx="25">
                  <c:v>4.42984257357974</c:v>
                </c:pt>
                <c:pt idx="26">
                  <c:v>7.8220396988364138</c:v>
                </c:pt>
                <c:pt idx="27">
                  <c:v>4.42984257357974</c:v>
                </c:pt>
                <c:pt idx="28">
                  <c:v>4.42984257357974</c:v>
                </c:pt>
                <c:pt idx="29">
                  <c:v>4.42984257357974</c:v>
                </c:pt>
                <c:pt idx="30">
                  <c:v>4.42984257357974</c:v>
                </c:pt>
                <c:pt idx="31">
                  <c:v>4.42984257357974</c:v>
                </c:pt>
                <c:pt idx="32">
                  <c:v>0</c:v>
                </c:pt>
                <c:pt idx="33">
                  <c:v>0</c:v>
                </c:pt>
                <c:pt idx="34">
                  <c:v>0</c:v>
                </c:pt>
                <c:pt idx="35">
                  <c:v>0</c:v>
                </c:pt>
                <c:pt idx="36">
                  <c:v>0</c:v>
                </c:pt>
                <c:pt idx="37">
                  <c:v>0</c:v>
                </c:pt>
                <c:pt idx="38">
                  <c:v>0</c:v>
                </c:pt>
                <c:pt idx="39">
                  <c:v>6.4312114989733056</c:v>
                </c:pt>
                <c:pt idx="40">
                  <c:v>6.4312114989733056</c:v>
                </c:pt>
                <c:pt idx="41">
                  <c:v>6.4312114989733056</c:v>
                </c:pt>
                <c:pt idx="42">
                  <c:v>6.4312114989733056</c:v>
                </c:pt>
                <c:pt idx="43">
                  <c:v>6.4312114989733056</c:v>
                </c:pt>
                <c:pt idx="44">
                  <c:v>6.4312114989733056</c:v>
                </c:pt>
              </c:numCache>
            </c:numRef>
          </c:val>
          <c:extLst>
            <c:ext xmlns:c16="http://schemas.microsoft.com/office/drawing/2014/chart" uri="{C3380CC4-5D6E-409C-BE32-E72D297353CC}">
              <c16:uniqueId val="{00000009-F61F-429C-B648-83080D56F475}"/>
            </c:ext>
          </c:extLst>
        </c:ser>
        <c:ser>
          <c:idx val="1"/>
          <c:order val="1"/>
          <c:tx>
            <c:strRef>
              <c:f>'Bar Graph (# years)'!$D$1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32"/>
              <c:delete val="1"/>
              <c:extLst>
                <c:ext xmlns:c15="http://schemas.microsoft.com/office/drawing/2012/chart" uri="{CE6537A1-D6FC-4f65-9D91-7224C49458BB}"/>
                <c:ext xmlns:c16="http://schemas.microsoft.com/office/drawing/2014/chart" uri="{C3380CC4-5D6E-409C-BE32-E72D297353CC}">
                  <c16:uniqueId val="{00000003-BD38-410E-9428-7ACEF542AD15}"/>
                </c:ext>
              </c:extLst>
            </c:dLbl>
            <c:dLbl>
              <c:idx val="39"/>
              <c:delete val="1"/>
              <c:extLst>
                <c:ext xmlns:c15="http://schemas.microsoft.com/office/drawing/2012/chart" uri="{CE6537A1-D6FC-4f65-9D91-7224C49458BB}"/>
                <c:ext xmlns:c16="http://schemas.microsoft.com/office/drawing/2014/chart" uri="{C3380CC4-5D6E-409C-BE32-E72D297353CC}">
                  <c16:uniqueId val="{00000000-10D1-4340-A58B-B0D5840336C6}"/>
                </c:ext>
              </c:extLst>
            </c:dLbl>
            <c:dLbl>
              <c:idx val="40"/>
              <c:delete val="1"/>
              <c:extLst>
                <c:ext xmlns:c15="http://schemas.microsoft.com/office/drawing/2012/chart" uri="{CE6537A1-D6FC-4f65-9D91-7224C49458BB}"/>
                <c:ext xmlns:c16="http://schemas.microsoft.com/office/drawing/2014/chart" uri="{C3380CC4-5D6E-409C-BE32-E72D297353CC}">
                  <c16:uniqueId val="{00000001-10D1-4340-A58B-B0D5840336C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years)'!$D$3:$D$47</c:f>
              <c:numCache>
                <c:formatCode>0.0</c:formatCode>
                <c:ptCount val="45"/>
                <c:pt idx="18" formatCode="0.00">
                  <c:v>4.9664613278576315</c:v>
                </c:pt>
                <c:pt idx="19" formatCode="0.00">
                  <c:v>4.9390828199863108</c:v>
                </c:pt>
                <c:pt idx="20" formatCode="0.00">
                  <c:v>5.0896646132785763</c:v>
                </c:pt>
                <c:pt idx="21" formatCode="0.00">
                  <c:v>5.4729637234770703</c:v>
                </c:pt>
                <c:pt idx="22" formatCode="0.00">
                  <c:v>0.57221081451060918</c:v>
                </c:pt>
                <c:pt idx="23" formatCode="0.00">
                  <c:v>3.808350444900753</c:v>
                </c:pt>
                <c:pt idx="24" formatCode="0.00">
                  <c:v>1.6399726214921286</c:v>
                </c:pt>
                <c:pt idx="25" formatCode="0.00">
                  <c:v>3.159479808350445</c:v>
                </c:pt>
                <c:pt idx="26" formatCode="0.00">
                  <c:v>0</c:v>
                </c:pt>
                <c:pt idx="27" formatCode="0.00">
                  <c:v>2.4832306639288158</c:v>
                </c:pt>
                <c:pt idx="28" formatCode="0.00">
                  <c:v>4.7337440109514031</c:v>
                </c:pt>
                <c:pt idx="29" formatCode="0.00">
                  <c:v>4.7693360711841208</c:v>
                </c:pt>
                <c:pt idx="30" formatCode="0.00">
                  <c:v>6.1464750171115679</c:v>
                </c:pt>
                <c:pt idx="31" formatCode="0.00">
                  <c:v>6.3162217659137578</c:v>
                </c:pt>
                <c:pt idx="32" formatCode="0.00">
                  <c:v>0</c:v>
                </c:pt>
                <c:pt idx="33" formatCode="0.00">
                  <c:v>2.5242984257357972</c:v>
                </c:pt>
                <c:pt idx="34" formatCode="0.00">
                  <c:v>5.4017796030116356</c:v>
                </c:pt>
                <c:pt idx="35" formatCode="0.00">
                  <c:v>4.7529089664613275</c:v>
                </c:pt>
                <c:pt idx="36" formatCode="0.00">
                  <c:v>5.5195071868583163</c:v>
                </c:pt>
                <c:pt idx="37" formatCode="0.00">
                  <c:v>5.8042436687200549</c:v>
                </c:pt>
                <c:pt idx="38" formatCode="0.00">
                  <c:v>6.8802190280629709</c:v>
                </c:pt>
                <c:pt idx="39" formatCode="0.00">
                  <c:v>0</c:v>
                </c:pt>
                <c:pt idx="40" formatCode="0.00">
                  <c:v>0</c:v>
                </c:pt>
                <c:pt idx="41" formatCode="0.00">
                  <c:v>3.5509924709103355</c:v>
                </c:pt>
                <c:pt idx="42" formatCode="0.00">
                  <c:v>3.8959616700889801</c:v>
                </c:pt>
                <c:pt idx="43" formatCode="0.00">
                  <c:v>4.7173169062286107</c:v>
                </c:pt>
                <c:pt idx="44" formatCode="0.00">
                  <c:v>5.117043121149897</c:v>
                </c:pt>
              </c:numCache>
            </c:numRef>
          </c:val>
          <c:extLst>
            <c:ext xmlns:c16="http://schemas.microsoft.com/office/drawing/2014/chart" uri="{C3380CC4-5D6E-409C-BE32-E72D297353CC}">
              <c16:uniqueId val="{0000000A-F61F-429C-B648-83080D56F475}"/>
            </c:ext>
          </c:extLst>
        </c:ser>
        <c:ser>
          <c:idx val="2"/>
          <c:order val="2"/>
          <c:tx>
            <c:strRef>
              <c:f>'Bar Graph (# years)'!$E$1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41"/>
              <c:layout>
                <c:manualLayout>
                  <c:x val="-2.865177084412945E-3"/>
                  <c:y val="1.1451750654101863E-2"/>
                </c:manualLayout>
              </c:layout>
              <c:spPr>
                <a:noFill/>
                <a:ln>
                  <a:noFill/>
                </a:ln>
                <a:effectLst/>
              </c:spPr>
              <c:txPr>
                <a:bodyPr rot="0" spcFirstLastPara="1" vertOverflow="ellipsis" vert="horz" wrap="square" lIns="38100" tIns="18288" rIns="38100" bIns="18288" anchor="t" anchorCtr="0">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2-10D1-4340-A58B-B0D5840336C6}"/>
                </c:ext>
              </c:extLst>
            </c:dLbl>
            <c:dLbl>
              <c:idx val="42"/>
              <c:layout>
                <c:manualLayout>
                  <c:x val="-5.7303541688258899E-3"/>
                  <c:y val="1.0570852093177981E-2"/>
                </c:manualLayout>
              </c:layout>
              <c:spPr>
                <a:noFill/>
                <a:ln>
                  <a:noFill/>
                </a:ln>
                <a:effectLst/>
              </c:spPr>
              <c:txPr>
                <a:bodyPr rot="0" spcFirstLastPara="1" vertOverflow="ellipsis" vert="horz" wrap="square" lIns="38100" tIns="18288" rIns="38100" bIns="18288" anchor="t" anchorCtr="0">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10D1-4340-A58B-B0D5840336C6}"/>
                </c:ext>
              </c:extLst>
            </c:dLbl>
            <c:dLbl>
              <c:idx val="43"/>
              <c:layout>
                <c:manualLayout>
                  <c:x val="0"/>
                  <c:y val="1.1451681292010581E-2"/>
                </c:manualLayout>
              </c:layout>
              <c:spPr>
                <a:noFill/>
                <a:ln>
                  <a:noFill/>
                </a:ln>
                <a:effectLst/>
              </c:spPr>
              <c:txPr>
                <a:bodyPr rot="0" spcFirstLastPara="1" vertOverflow="ellipsis" vert="horz" wrap="square" lIns="38100" tIns="18288" rIns="38100" bIns="18288" anchor="t" anchorCtr="0">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4-10D1-4340-A58B-B0D5840336C6}"/>
                </c:ext>
              </c:extLst>
            </c:dLbl>
            <c:dLbl>
              <c:idx val="44"/>
              <c:layout>
                <c:manualLayout>
                  <c:x val="-3.4382125012955337E-3"/>
                  <c:y val="1.1451820016193274E-2"/>
                </c:manualLayout>
              </c:layout>
              <c:spPr>
                <a:noFill/>
                <a:ln>
                  <a:noFill/>
                </a:ln>
                <a:effectLst/>
              </c:spPr>
              <c:txPr>
                <a:bodyPr rot="0" spcFirstLastPara="1" vertOverflow="ellipsis" vert="horz" wrap="square" lIns="38100" tIns="18288" rIns="38100" bIns="18288" anchor="t" anchorCtr="0">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10D1-4340-A58B-B0D5840336C6}"/>
                </c:ext>
              </c:extLst>
            </c:dLbl>
            <c:spPr>
              <a:noFill/>
              <a:ln>
                <a:noFill/>
              </a:ln>
              <a:effectLst/>
            </c:spPr>
            <c:txPr>
              <a:bodyPr rot="0" spcFirstLastPara="1" vertOverflow="ellipsis" vert="horz" wrap="square" lIns="38100" tIns="18288" rIns="38100" bIns="18288" anchor="t" anchorCtr="0">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years)'!$E$3:$E$47</c:f>
              <c:numCache>
                <c:formatCode>0.0</c:formatCode>
                <c:ptCount val="45"/>
                <c:pt idx="18" formatCode="0.00">
                  <c:v>1.5441478439425051</c:v>
                </c:pt>
                <c:pt idx="19" formatCode="0.00">
                  <c:v>1.6481861738535251</c:v>
                </c:pt>
                <c:pt idx="20" formatCode="0.00">
                  <c:v>1.7275838466803559</c:v>
                </c:pt>
                <c:pt idx="21" formatCode="0.00">
                  <c:v>1.8425735797399041</c:v>
                </c:pt>
                <c:pt idx="22" formatCode="0.00">
                  <c:v>2.4668035592060233</c:v>
                </c:pt>
                <c:pt idx="23" formatCode="0.00">
                  <c:v>4.3121149897330593</c:v>
                </c:pt>
                <c:pt idx="24" formatCode="0.00">
                  <c:v>2.2039698836413417</c:v>
                </c:pt>
                <c:pt idx="25" formatCode="0.00">
                  <c:v>1.106091718001369</c:v>
                </c:pt>
                <c:pt idx="26" formatCode="0.00">
                  <c:v>3.0006844626967832</c:v>
                </c:pt>
                <c:pt idx="27" formatCode="0.00">
                  <c:v>3.9288158795345653</c:v>
                </c:pt>
                <c:pt idx="28" formatCode="0.00">
                  <c:v>1.678302532511978</c:v>
                </c:pt>
                <c:pt idx="29" formatCode="0.00">
                  <c:v>1.6810403832991101</c:v>
                </c:pt>
                <c:pt idx="30" formatCode="0.00">
                  <c:v>0.91718001368925395</c:v>
                </c:pt>
                <c:pt idx="31" formatCode="0.00">
                  <c:v>0.78576317590691303</c:v>
                </c:pt>
                <c:pt idx="32" formatCode="0.00">
                  <c:v>2.2751540041067764</c:v>
                </c:pt>
                <c:pt idx="33" formatCode="0.00">
                  <c:v>2.1464750171115674</c:v>
                </c:pt>
                <c:pt idx="34" formatCode="0.00">
                  <c:v>1.8945927446954141</c:v>
                </c:pt>
                <c:pt idx="35" formatCode="0.00">
                  <c:v>2.6584531143052703</c:v>
                </c:pt>
                <c:pt idx="36" formatCode="0.00">
                  <c:v>1.9493497604380561</c:v>
                </c:pt>
                <c:pt idx="37" formatCode="0.00">
                  <c:v>2.3353867214236823</c:v>
                </c:pt>
                <c:pt idx="38" formatCode="0.00">
                  <c:v>1.9876796714579055</c:v>
                </c:pt>
                <c:pt idx="39" formatCode="0.00">
                  <c:v>2.8199863107460645</c:v>
                </c:pt>
                <c:pt idx="40" formatCode="0.00">
                  <c:v>3.6057494866529773</c:v>
                </c:pt>
                <c:pt idx="41" formatCode="0.00">
                  <c:v>0.59137577002053388</c:v>
                </c:pt>
                <c:pt idx="42" formatCode="0.00">
                  <c:v>0.28473648186173856</c:v>
                </c:pt>
                <c:pt idx="43" formatCode="0.00">
                  <c:v>0.67077344284736484</c:v>
                </c:pt>
                <c:pt idx="44" formatCode="0.00">
                  <c:v>0.32854209445585214</c:v>
                </c:pt>
              </c:numCache>
            </c:numRef>
          </c:val>
          <c:extLst>
            <c:ext xmlns:c16="http://schemas.microsoft.com/office/drawing/2014/chart" uri="{C3380CC4-5D6E-409C-BE32-E72D297353CC}">
              <c16:uniqueId val="{0000000B-F61F-429C-B648-83080D56F475}"/>
            </c:ext>
          </c:extLst>
        </c:ser>
        <c:ser>
          <c:idx val="3"/>
          <c:order val="3"/>
          <c:tx>
            <c:strRef>
              <c:f>'Bar Graph (# years)'!$F$1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18"/>
              <c:layout>
                <c:manualLayout>
                  <c:x val="-4.6935571457906592E-3"/>
                  <c:y val="1.132889881649498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0D1-4340-A58B-B0D5840336C6}"/>
                </c:ext>
              </c:extLst>
            </c:dLbl>
            <c:dLbl>
              <c:idx val="19"/>
              <c:layout>
                <c:manualLayout>
                  <c:x val="-4.6935571457906158E-3"/>
                  <c:y val="1.132875014523323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0D1-4340-A58B-B0D5840336C6}"/>
                </c:ext>
              </c:extLst>
            </c:dLbl>
            <c:dLbl>
              <c:idx val="20"/>
              <c:layout>
                <c:manualLayout>
                  <c:x val="-7.6270303619097512E-3"/>
                  <c:y val="1.132875014523327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0D1-4340-A58B-B0D5840336C6}"/>
                </c:ext>
              </c:extLst>
            </c:dLbl>
            <c:dLbl>
              <c:idx val="32"/>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0D1-4340-A58B-B0D5840336C6}"/>
                </c:ext>
              </c:extLst>
            </c:dLbl>
            <c:dLbl>
              <c:idx val="33"/>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0D1-4340-A58B-B0D5840336C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years)'!$F$3:$F$47</c:f>
              <c:numCache>
                <c:formatCode>0.0</c:formatCode>
                <c:ptCount val="45"/>
                <c:pt idx="18" formatCode="0.00">
                  <c:v>0.36687200547570159</c:v>
                </c:pt>
                <c:pt idx="19" formatCode="0.00">
                  <c:v>0.29021218343600275</c:v>
                </c:pt>
                <c:pt idx="20" formatCode="0.00">
                  <c:v>6.0232717316906229E-2</c:v>
                </c:pt>
                <c:pt idx="21" formatCode="0.00">
                  <c:v>0</c:v>
                </c:pt>
                <c:pt idx="22" formatCode="0.00">
                  <c:v>0</c:v>
                </c:pt>
                <c:pt idx="23" formatCode="0.00">
                  <c:v>0</c:v>
                </c:pt>
                <c:pt idx="24" formatCode="0.00">
                  <c:v>0</c:v>
                </c:pt>
                <c:pt idx="25" formatCode="0.00">
                  <c:v>0</c:v>
                </c:pt>
                <c:pt idx="26" formatCode="0.00">
                  <c:v>0</c:v>
                </c:pt>
                <c:pt idx="27" formatCode="0.00">
                  <c:v>0</c:v>
                </c:pt>
                <c:pt idx="28" formatCode="0.00">
                  <c:v>0</c:v>
                </c:pt>
                <c:pt idx="29" formatCode="0.00">
                  <c:v>0</c:v>
                </c:pt>
                <c:pt idx="30" formatCode="0.00">
                  <c:v>0</c:v>
                </c:pt>
                <c:pt idx="31" formatCode="0.00">
                  <c:v>0</c:v>
                </c:pt>
                <c:pt idx="32" formatCode="0.00">
                  <c:v>4.602327173169062</c:v>
                </c:pt>
                <c:pt idx="33" formatCode="0.00">
                  <c:v>2.2067077344284738</c:v>
                </c:pt>
                <c:pt idx="34" formatCode="0.00">
                  <c:v>0</c:v>
                </c:pt>
                <c:pt idx="35" formatCode="0.00">
                  <c:v>0</c:v>
                </c:pt>
                <c:pt idx="36" formatCode="0.00">
                  <c:v>0</c:v>
                </c:pt>
                <c:pt idx="37" formatCode="0.00">
                  <c:v>0</c:v>
                </c:pt>
                <c:pt idx="38" formatCode="0.00">
                  <c:v>0</c:v>
                </c:pt>
                <c:pt idx="39" formatCode="0.00">
                  <c:v>0</c:v>
                </c:pt>
                <c:pt idx="40" formatCode="0.00">
                  <c:v>0</c:v>
                </c:pt>
                <c:pt idx="41" formatCode="0.00">
                  <c:v>0</c:v>
                </c:pt>
                <c:pt idx="42" formatCode="0.00">
                  <c:v>0</c:v>
                </c:pt>
                <c:pt idx="43" formatCode="0.00">
                  <c:v>0</c:v>
                </c:pt>
                <c:pt idx="44" formatCode="0.00">
                  <c:v>0</c:v>
                </c:pt>
              </c:numCache>
            </c:numRef>
          </c:val>
          <c:extLst>
            <c:ext xmlns:c16="http://schemas.microsoft.com/office/drawing/2014/chart" uri="{C3380CC4-5D6E-409C-BE32-E72D297353CC}">
              <c16:uniqueId val="{0000000C-F61F-429C-B648-83080D56F475}"/>
            </c:ext>
          </c:extLst>
        </c:ser>
        <c:ser>
          <c:idx val="4"/>
          <c:order val="4"/>
          <c:tx>
            <c:strRef>
              <c:f>'Bar Graph (# years)'!$G$1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t"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years)'!$G$3:$G$47</c:f>
              <c:numCache>
                <c:formatCode>0.0</c:formatCode>
                <c:ptCount val="45"/>
                <c:pt idx="18" formatCode="0.00">
                  <c:v>13.122518822724162</c:v>
                </c:pt>
                <c:pt idx="19" formatCode="0.00">
                  <c:v>13.122518822724162</c:v>
                </c:pt>
                <c:pt idx="20" formatCode="0.00">
                  <c:v>13.122518822724162</c:v>
                </c:pt>
                <c:pt idx="21" formatCode="0.00">
                  <c:v>12.684462696783026</c:v>
                </c:pt>
                <c:pt idx="22" formatCode="0.00">
                  <c:v>16.960985626283367</c:v>
                </c:pt>
                <c:pt idx="23" formatCode="0.00">
                  <c:v>11.879534565366187</c:v>
                </c:pt>
                <c:pt idx="24" formatCode="0.00">
                  <c:v>16.156057494866531</c:v>
                </c:pt>
                <c:pt idx="25" formatCode="0.00">
                  <c:v>15.734428473648187</c:v>
                </c:pt>
                <c:pt idx="26" formatCode="0.00">
                  <c:v>16.999315537303218</c:v>
                </c:pt>
                <c:pt idx="27" formatCode="0.00">
                  <c:v>13.587953456536619</c:v>
                </c:pt>
                <c:pt idx="28" formatCode="0.00">
                  <c:v>13.587953456536619</c:v>
                </c:pt>
                <c:pt idx="29" formatCode="0.00">
                  <c:v>13.54962354551677</c:v>
                </c:pt>
                <c:pt idx="30" formatCode="0.00">
                  <c:v>12.936344969199178</c:v>
                </c:pt>
                <c:pt idx="31" formatCode="0.00">
                  <c:v>12.898015058179329</c:v>
                </c:pt>
                <c:pt idx="32" formatCode="0.00">
                  <c:v>13.122518822724162</c:v>
                </c:pt>
                <c:pt idx="33" formatCode="0.00">
                  <c:v>13.122518822724162</c:v>
                </c:pt>
                <c:pt idx="34" formatCode="0.00">
                  <c:v>12.703627652292949</c:v>
                </c:pt>
                <c:pt idx="35" formatCode="0.00">
                  <c:v>12.588637919233403</c:v>
                </c:pt>
                <c:pt idx="36" formatCode="0.00">
                  <c:v>12.531143052703628</c:v>
                </c:pt>
                <c:pt idx="37" formatCode="0.00">
                  <c:v>11.860369609856264</c:v>
                </c:pt>
                <c:pt idx="38" formatCode="0.00">
                  <c:v>11.132101300479125</c:v>
                </c:pt>
                <c:pt idx="39" formatCode="0.00">
                  <c:v>17.180013689253936</c:v>
                </c:pt>
                <c:pt idx="40" formatCode="0.00">
                  <c:v>16.394250513347021</c:v>
                </c:pt>
                <c:pt idx="41" formatCode="0.00">
                  <c:v>15.857631759069131</c:v>
                </c:pt>
                <c:pt idx="42" formatCode="0.00">
                  <c:v>15.819301848049282</c:v>
                </c:pt>
                <c:pt idx="43" formatCode="0.00">
                  <c:v>14.611909650924025</c:v>
                </c:pt>
                <c:pt idx="44" formatCode="0.00">
                  <c:v>14.55441478439425</c:v>
                </c:pt>
              </c:numCache>
            </c:numRef>
          </c:val>
          <c:extLst>
            <c:ext xmlns:c16="http://schemas.microsoft.com/office/drawing/2014/chart" uri="{C3380CC4-5D6E-409C-BE32-E72D297353CC}">
              <c16:uniqueId val="{0000000D-F61F-429C-B648-83080D56F475}"/>
            </c:ext>
          </c:extLst>
        </c:ser>
        <c:ser>
          <c:idx val="5"/>
          <c:order val="5"/>
          <c:tx>
            <c:strRef>
              <c:f>'Bar Graph (# years)'!$H$1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0"/>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1197-4CF2-9E1E-853F0E22D52D}"/>
                </c:ext>
              </c:extLst>
            </c:dLbl>
            <c:dLbl>
              <c:idx val="1"/>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1197-4CF2-9E1E-853F0E22D52D}"/>
                </c:ext>
              </c:extLst>
            </c:dLbl>
            <c:dLbl>
              <c:idx val="2"/>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1197-4CF2-9E1E-853F0E22D52D}"/>
                </c:ext>
              </c:extLst>
            </c:dLbl>
            <c:dLbl>
              <c:idx val="3"/>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1197-4CF2-9E1E-853F0E22D52D}"/>
                </c:ext>
              </c:extLst>
            </c:dLbl>
            <c:dLbl>
              <c:idx val="4"/>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1197-4CF2-9E1E-853F0E22D52D}"/>
                </c:ext>
              </c:extLst>
            </c:dLbl>
            <c:dLbl>
              <c:idx val="5"/>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1197-4CF2-9E1E-853F0E22D52D}"/>
                </c:ext>
              </c:extLst>
            </c:dLbl>
            <c:dLbl>
              <c:idx val="6"/>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1197-4CF2-9E1E-853F0E22D52D}"/>
                </c:ext>
              </c:extLst>
            </c:dLbl>
            <c:dLbl>
              <c:idx val="7"/>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1197-4CF2-9E1E-853F0E22D52D}"/>
                </c:ext>
              </c:extLst>
            </c:dLbl>
            <c:dLbl>
              <c:idx val="8"/>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1197-4CF2-9E1E-853F0E22D52D}"/>
                </c:ext>
              </c:extLst>
            </c:dLbl>
            <c:dLbl>
              <c:idx val="9"/>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1197-4CF2-9E1E-853F0E22D52D}"/>
                </c:ext>
              </c:extLst>
            </c:dLbl>
            <c:dLbl>
              <c:idx val="10"/>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1197-4CF2-9E1E-853F0E22D52D}"/>
                </c:ext>
              </c:extLst>
            </c:dLbl>
            <c:dLbl>
              <c:idx val="11"/>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1197-4CF2-9E1E-853F0E22D52D}"/>
                </c:ext>
              </c:extLst>
            </c:dLbl>
            <c:dLbl>
              <c:idx val="12"/>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1197-4CF2-9E1E-853F0E22D52D}"/>
                </c:ext>
              </c:extLst>
            </c:dLbl>
            <c:dLbl>
              <c:idx val="13"/>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10D1-4340-A58B-B0D5840336C6}"/>
                </c:ext>
              </c:extLst>
            </c:dLbl>
            <c:dLbl>
              <c:idx val="14"/>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1197-4CF2-9E1E-853F0E22D52D}"/>
                </c:ext>
              </c:extLst>
            </c:dLbl>
            <c:dLbl>
              <c:idx val="15"/>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1197-4CF2-9E1E-853F0E22D52D}"/>
                </c:ext>
              </c:extLst>
            </c:dLbl>
            <c:dLbl>
              <c:idx val="16"/>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1197-4CF2-9E1E-853F0E22D52D}"/>
                </c:ext>
              </c:extLst>
            </c:dLbl>
            <c:dLbl>
              <c:idx val="17"/>
              <c:tx>
                <c:rich>
                  <a:bodyPr/>
                  <a:lstStyle/>
                  <a:p>
                    <a:endParaRPr lang="en-US"/>
                  </a:p>
                </c:rich>
              </c:tx>
              <c:dLblPos val="inBase"/>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1197-4CF2-9E1E-853F0E22D52D}"/>
                </c:ext>
              </c:extLst>
            </c:dLbl>
            <c:dLbl>
              <c:idx val="18"/>
              <c:delete val="1"/>
              <c:extLst>
                <c:ext xmlns:c15="http://schemas.microsoft.com/office/drawing/2012/chart" uri="{CE6537A1-D6FC-4f65-9D91-7224C49458BB}"/>
                <c:ext xmlns:c16="http://schemas.microsoft.com/office/drawing/2014/chart" uri="{C3380CC4-5D6E-409C-BE32-E72D297353CC}">
                  <c16:uniqueId val="{00000011-1197-4CF2-9E1E-853F0E22D52D}"/>
                </c:ext>
              </c:extLst>
            </c:dLbl>
            <c:dLbl>
              <c:idx val="19"/>
              <c:delete val="1"/>
              <c:extLst>
                <c:ext xmlns:c15="http://schemas.microsoft.com/office/drawing/2012/chart" uri="{CE6537A1-D6FC-4f65-9D91-7224C49458BB}"/>
                <c:ext xmlns:c16="http://schemas.microsoft.com/office/drawing/2014/chart" uri="{C3380CC4-5D6E-409C-BE32-E72D297353CC}">
                  <c16:uniqueId val="{00000012-1197-4CF2-9E1E-853F0E22D52D}"/>
                </c:ext>
              </c:extLst>
            </c:dLbl>
            <c:dLbl>
              <c:idx val="20"/>
              <c:layout>
                <c:manualLayout>
                  <c:x val="1.5943650133632227E-2"/>
                  <c:y val="8.0081650147656256E-3"/>
                </c:manualLayout>
              </c:layout>
              <c:tx>
                <c:rich>
                  <a:bodyPr/>
                  <a:lstStyle/>
                  <a:p>
                    <a:fld id="{C764C584-1C5F-443B-A17C-720A88AF359C}" type="VALUE">
                      <a:rPr lang="en-US"/>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10D1-4340-A58B-B0D5840336C6}"/>
                </c:ext>
              </c:extLst>
            </c:dLbl>
            <c:dLbl>
              <c:idx val="21"/>
              <c:delete val="1"/>
              <c:extLst>
                <c:ext xmlns:c15="http://schemas.microsoft.com/office/drawing/2012/chart" uri="{CE6537A1-D6FC-4f65-9D91-7224C49458BB}"/>
                <c:ext xmlns:c16="http://schemas.microsoft.com/office/drawing/2014/chart" uri="{C3380CC4-5D6E-409C-BE32-E72D297353CC}">
                  <c16:uniqueId val="{00000013-1197-4CF2-9E1E-853F0E22D52D}"/>
                </c:ext>
              </c:extLst>
            </c:dLbl>
            <c:dLbl>
              <c:idx val="22"/>
              <c:delete val="1"/>
              <c:extLst>
                <c:ext xmlns:c15="http://schemas.microsoft.com/office/drawing/2012/chart" uri="{CE6537A1-D6FC-4f65-9D91-7224C49458BB}"/>
                <c:ext xmlns:c16="http://schemas.microsoft.com/office/drawing/2014/chart" uri="{C3380CC4-5D6E-409C-BE32-E72D297353CC}">
                  <c16:uniqueId val="{00000014-1197-4CF2-9E1E-853F0E22D52D}"/>
                </c:ext>
              </c:extLst>
            </c:dLbl>
            <c:dLbl>
              <c:idx val="23"/>
              <c:delete val="1"/>
              <c:extLst>
                <c:ext xmlns:c15="http://schemas.microsoft.com/office/drawing/2012/chart" uri="{CE6537A1-D6FC-4f65-9D91-7224C49458BB}"/>
                <c:ext xmlns:c16="http://schemas.microsoft.com/office/drawing/2014/chart" uri="{C3380CC4-5D6E-409C-BE32-E72D297353CC}">
                  <c16:uniqueId val="{00000015-1197-4CF2-9E1E-853F0E22D52D}"/>
                </c:ext>
              </c:extLst>
            </c:dLbl>
            <c:dLbl>
              <c:idx val="24"/>
              <c:delete val="1"/>
              <c:extLst>
                <c:ext xmlns:c15="http://schemas.microsoft.com/office/drawing/2012/chart" uri="{CE6537A1-D6FC-4f65-9D91-7224C49458BB}"/>
                <c:ext xmlns:c16="http://schemas.microsoft.com/office/drawing/2014/chart" uri="{C3380CC4-5D6E-409C-BE32-E72D297353CC}">
                  <c16:uniqueId val="{00000016-1197-4CF2-9E1E-853F0E22D52D}"/>
                </c:ext>
              </c:extLst>
            </c:dLbl>
            <c:dLbl>
              <c:idx val="25"/>
              <c:delete val="1"/>
              <c:extLst>
                <c:ext xmlns:c15="http://schemas.microsoft.com/office/drawing/2012/chart" uri="{CE6537A1-D6FC-4f65-9D91-7224C49458BB}"/>
                <c:ext xmlns:c16="http://schemas.microsoft.com/office/drawing/2014/chart" uri="{C3380CC4-5D6E-409C-BE32-E72D297353CC}">
                  <c16:uniqueId val="{00000017-1197-4CF2-9E1E-853F0E22D52D}"/>
                </c:ext>
              </c:extLst>
            </c:dLbl>
            <c:dLbl>
              <c:idx val="26"/>
              <c:delete val="1"/>
              <c:extLst>
                <c:ext xmlns:c15="http://schemas.microsoft.com/office/drawing/2012/chart" uri="{CE6537A1-D6FC-4f65-9D91-7224C49458BB}"/>
                <c:ext xmlns:c16="http://schemas.microsoft.com/office/drawing/2014/chart" uri="{C3380CC4-5D6E-409C-BE32-E72D297353CC}">
                  <c16:uniqueId val="{00000018-1197-4CF2-9E1E-853F0E22D52D}"/>
                </c:ext>
              </c:extLst>
            </c:dLbl>
            <c:dLbl>
              <c:idx val="27"/>
              <c:delete val="1"/>
              <c:extLst>
                <c:ext xmlns:c15="http://schemas.microsoft.com/office/drawing/2012/chart" uri="{CE6537A1-D6FC-4f65-9D91-7224C49458BB}"/>
                <c:ext xmlns:c16="http://schemas.microsoft.com/office/drawing/2014/chart" uri="{C3380CC4-5D6E-409C-BE32-E72D297353CC}">
                  <c16:uniqueId val="{00000019-1197-4CF2-9E1E-853F0E22D52D}"/>
                </c:ext>
              </c:extLst>
            </c:dLbl>
            <c:dLbl>
              <c:idx val="28"/>
              <c:delete val="1"/>
              <c:extLst>
                <c:ext xmlns:c15="http://schemas.microsoft.com/office/drawing/2012/chart" uri="{CE6537A1-D6FC-4f65-9D91-7224C49458BB}"/>
                <c:ext xmlns:c16="http://schemas.microsoft.com/office/drawing/2014/chart" uri="{C3380CC4-5D6E-409C-BE32-E72D297353CC}">
                  <c16:uniqueId val="{0000001A-1197-4CF2-9E1E-853F0E22D52D}"/>
                </c:ext>
              </c:extLst>
            </c:dLbl>
            <c:dLbl>
              <c:idx val="29"/>
              <c:delete val="1"/>
              <c:extLst>
                <c:ext xmlns:c15="http://schemas.microsoft.com/office/drawing/2012/chart" uri="{CE6537A1-D6FC-4f65-9D91-7224C49458BB}"/>
                <c:ext xmlns:c16="http://schemas.microsoft.com/office/drawing/2014/chart" uri="{C3380CC4-5D6E-409C-BE32-E72D297353CC}">
                  <c16:uniqueId val="{0000001B-1197-4CF2-9E1E-853F0E22D52D}"/>
                </c:ext>
              </c:extLst>
            </c:dLbl>
            <c:dLbl>
              <c:idx val="30"/>
              <c:delete val="1"/>
              <c:extLst>
                <c:ext xmlns:c15="http://schemas.microsoft.com/office/drawing/2012/chart" uri="{CE6537A1-D6FC-4f65-9D91-7224C49458BB}"/>
                <c:ext xmlns:c16="http://schemas.microsoft.com/office/drawing/2014/chart" uri="{C3380CC4-5D6E-409C-BE32-E72D297353CC}">
                  <c16:uniqueId val="{0000001C-1197-4CF2-9E1E-853F0E22D52D}"/>
                </c:ext>
              </c:extLst>
            </c:dLbl>
            <c:dLbl>
              <c:idx val="31"/>
              <c:delete val="1"/>
              <c:extLst>
                <c:ext xmlns:c15="http://schemas.microsoft.com/office/drawing/2012/chart" uri="{CE6537A1-D6FC-4f65-9D91-7224C49458BB}"/>
                <c:ext xmlns:c16="http://schemas.microsoft.com/office/drawing/2014/chart" uri="{C3380CC4-5D6E-409C-BE32-E72D297353CC}">
                  <c16:uniqueId val="{0000001D-1197-4CF2-9E1E-853F0E22D52D}"/>
                </c:ext>
              </c:extLst>
            </c:dLbl>
            <c:dLbl>
              <c:idx val="32"/>
              <c:delete val="1"/>
              <c:extLst>
                <c:ext xmlns:c15="http://schemas.microsoft.com/office/drawing/2012/chart" uri="{CE6537A1-D6FC-4f65-9D91-7224C49458BB}"/>
                <c:ext xmlns:c16="http://schemas.microsoft.com/office/drawing/2014/chart" uri="{C3380CC4-5D6E-409C-BE32-E72D297353CC}">
                  <c16:uniqueId val="{0000001E-1197-4CF2-9E1E-853F0E22D52D}"/>
                </c:ext>
              </c:extLst>
            </c:dLbl>
            <c:dLbl>
              <c:idx val="33"/>
              <c:layout>
                <c:manualLayout>
                  <c:x val="5.7794908278010135E-3"/>
                  <c:y val="1.1011010143134608E-2"/>
                </c:manualLayout>
              </c:layout>
              <c:tx>
                <c:rich>
                  <a:bodyPr/>
                  <a:lstStyle/>
                  <a:p>
                    <a:fld id="{851CC8C4-60B2-40F3-9F02-DB7EDC620BE7}" type="VALUE">
                      <a:rPr lang="en-US"/>
                      <a:pPr/>
                      <a:t>[VALUE]</a:t>
                    </a:fld>
                    <a:endParaRPr lang="en-US"/>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1197-4CF2-9E1E-853F0E22D52D}"/>
                </c:ext>
              </c:extLst>
            </c:dLbl>
            <c:dLbl>
              <c:idx val="34"/>
              <c:delete val="1"/>
              <c:extLst>
                <c:ext xmlns:c15="http://schemas.microsoft.com/office/drawing/2012/chart" uri="{CE6537A1-D6FC-4f65-9D91-7224C49458BB}"/>
                <c:ext xmlns:c16="http://schemas.microsoft.com/office/drawing/2014/chart" uri="{C3380CC4-5D6E-409C-BE32-E72D297353CC}">
                  <c16:uniqueId val="{00000020-1197-4CF2-9E1E-853F0E22D52D}"/>
                </c:ext>
              </c:extLst>
            </c:dLbl>
            <c:dLbl>
              <c:idx val="35"/>
              <c:delete val="1"/>
              <c:extLst>
                <c:ext xmlns:c15="http://schemas.microsoft.com/office/drawing/2012/chart" uri="{CE6537A1-D6FC-4f65-9D91-7224C49458BB}"/>
                <c:ext xmlns:c16="http://schemas.microsoft.com/office/drawing/2014/chart" uri="{C3380CC4-5D6E-409C-BE32-E72D297353CC}">
                  <c16:uniqueId val="{00000021-1197-4CF2-9E1E-853F0E22D52D}"/>
                </c:ext>
              </c:extLst>
            </c:dLbl>
            <c:dLbl>
              <c:idx val="36"/>
              <c:delete val="1"/>
              <c:extLst>
                <c:ext xmlns:c15="http://schemas.microsoft.com/office/drawing/2012/chart" uri="{CE6537A1-D6FC-4f65-9D91-7224C49458BB}"/>
                <c:ext xmlns:c16="http://schemas.microsoft.com/office/drawing/2014/chart" uri="{C3380CC4-5D6E-409C-BE32-E72D297353CC}">
                  <c16:uniqueId val="{00000022-1197-4CF2-9E1E-853F0E22D52D}"/>
                </c:ext>
              </c:extLst>
            </c:dLbl>
            <c:dLbl>
              <c:idx val="37"/>
              <c:delete val="1"/>
              <c:extLst>
                <c:ext xmlns:c15="http://schemas.microsoft.com/office/drawing/2012/chart" uri="{CE6537A1-D6FC-4f65-9D91-7224C49458BB}"/>
                <c:ext xmlns:c16="http://schemas.microsoft.com/office/drawing/2014/chart" uri="{C3380CC4-5D6E-409C-BE32-E72D297353CC}">
                  <c16:uniqueId val="{00000023-1197-4CF2-9E1E-853F0E22D52D}"/>
                </c:ext>
              </c:extLst>
            </c:dLbl>
            <c:dLbl>
              <c:idx val="38"/>
              <c:delete val="1"/>
              <c:extLst>
                <c:ext xmlns:c15="http://schemas.microsoft.com/office/drawing/2012/chart" uri="{CE6537A1-D6FC-4f65-9D91-7224C49458BB}"/>
                <c:ext xmlns:c16="http://schemas.microsoft.com/office/drawing/2014/chart" uri="{C3380CC4-5D6E-409C-BE32-E72D297353CC}">
                  <c16:uniqueId val="{00000024-1197-4CF2-9E1E-853F0E22D52D}"/>
                </c:ext>
              </c:extLst>
            </c:dLbl>
            <c:dLbl>
              <c:idx val="39"/>
              <c:tx>
                <c:rich>
                  <a:bodyPr/>
                  <a:lstStyle/>
                  <a:p>
                    <a:fld id="{B268C349-2C56-4F44-9949-95D74C2EE291}" type="VALUE">
                      <a:rPr lang="en-US"/>
                      <a:pPr/>
                      <a:t>[VALUE]</a:t>
                    </a:fld>
                    <a:endParaRPr lang="en-US"/>
                  </a:p>
                </c:rich>
              </c:tx>
              <c:dLblPos val="inBase"/>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1197-4CF2-9E1E-853F0E22D52D}"/>
                </c:ext>
              </c:extLst>
            </c:dLbl>
            <c:dLbl>
              <c:idx val="40"/>
              <c:tx>
                <c:rich>
                  <a:bodyPr/>
                  <a:lstStyle/>
                  <a:p>
                    <a:fld id="{D5D6D23E-CD4B-4393-B9E3-BB24060C588E}" type="VALUE">
                      <a:rPr lang="en-US"/>
                      <a:pPr/>
                      <a:t>[VALUE]</a:t>
                    </a:fld>
                    <a:endParaRPr lang="en-US"/>
                  </a:p>
                </c:rich>
              </c:tx>
              <c:dLblPos val="inBase"/>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1197-4CF2-9E1E-853F0E22D52D}"/>
                </c:ext>
              </c:extLst>
            </c:dLbl>
            <c:dLbl>
              <c:idx val="41"/>
              <c:delete val="1"/>
              <c:extLst>
                <c:ext xmlns:c15="http://schemas.microsoft.com/office/drawing/2012/chart" uri="{CE6537A1-D6FC-4f65-9D91-7224C49458BB}"/>
                <c:ext xmlns:c16="http://schemas.microsoft.com/office/drawing/2014/chart" uri="{C3380CC4-5D6E-409C-BE32-E72D297353CC}">
                  <c16:uniqueId val="{00000027-1197-4CF2-9E1E-853F0E22D52D}"/>
                </c:ext>
              </c:extLst>
            </c:dLbl>
            <c:dLbl>
              <c:idx val="42"/>
              <c:delete val="1"/>
              <c:extLst>
                <c:ext xmlns:c15="http://schemas.microsoft.com/office/drawing/2012/chart" uri="{CE6537A1-D6FC-4f65-9D91-7224C49458BB}"/>
                <c:ext xmlns:c16="http://schemas.microsoft.com/office/drawing/2014/chart" uri="{C3380CC4-5D6E-409C-BE32-E72D297353CC}">
                  <c16:uniqueId val="{00000028-1197-4CF2-9E1E-853F0E22D52D}"/>
                </c:ext>
              </c:extLst>
            </c:dLbl>
            <c:dLbl>
              <c:idx val="43"/>
              <c:delete val="1"/>
              <c:extLst>
                <c:ext xmlns:c15="http://schemas.microsoft.com/office/drawing/2012/chart" uri="{CE6537A1-D6FC-4f65-9D91-7224C49458BB}"/>
                <c:ext xmlns:c16="http://schemas.microsoft.com/office/drawing/2014/chart" uri="{C3380CC4-5D6E-409C-BE32-E72D297353CC}">
                  <c16:uniqueId val="{00000029-1197-4CF2-9E1E-853F0E22D52D}"/>
                </c:ext>
              </c:extLst>
            </c:dLbl>
            <c:dLbl>
              <c:idx val="44"/>
              <c:delete val="1"/>
              <c:extLst>
                <c:ext xmlns:c15="http://schemas.microsoft.com/office/drawing/2012/chart" uri="{CE6537A1-D6FC-4f65-9D91-7224C49458BB}"/>
                <c:ext xmlns:c16="http://schemas.microsoft.com/office/drawing/2014/chart" uri="{C3380CC4-5D6E-409C-BE32-E72D297353CC}">
                  <c16:uniqueId val="{0000002A-1197-4CF2-9E1E-853F0E22D52D}"/>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years)'!$H$3:$H$47</c:f>
              <c:numCache>
                <c:formatCode>0.0</c:formatCode>
                <c:ptCount val="45"/>
                <c:pt idx="18" formatCode="0.00">
                  <c:v>0</c:v>
                </c:pt>
                <c:pt idx="19" formatCode="0.00">
                  <c:v>0</c:v>
                </c:pt>
                <c:pt idx="20" formatCode="0.00">
                  <c:v>0.32580424366872007</c:v>
                </c:pt>
                <c:pt idx="21" formatCode="0.00">
                  <c:v>0</c:v>
                </c:pt>
                <c:pt idx="22" formatCode="0.00">
                  <c:v>0</c:v>
                </c:pt>
                <c:pt idx="23" formatCode="0.00">
                  <c:v>0</c:v>
                </c:pt>
                <c:pt idx="24" formatCode="0.00">
                  <c:v>0</c:v>
                </c:pt>
                <c:pt idx="25" formatCode="0.00">
                  <c:v>0</c:v>
                </c:pt>
                <c:pt idx="26" formatCode="0.00">
                  <c:v>0</c:v>
                </c:pt>
                <c:pt idx="27" formatCode="0.00">
                  <c:v>0</c:v>
                </c:pt>
                <c:pt idx="28" formatCode="0.00">
                  <c:v>0</c:v>
                </c:pt>
                <c:pt idx="29" formatCode="0.00">
                  <c:v>0</c:v>
                </c:pt>
                <c:pt idx="30" formatCode="0.00">
                  <c:v>0</c:v>
                </c:pt>
                <c:pt idx="31" formatCode="0.00">
                  <c:v>0</c:v>
                </c:pt>
                <c:pt idx="32" formatCode="0.00">
                  <c:v>0</c:v>
                </c:pt>
                <c:pt idx="33" formatCode="0.00">
                  <c:v>0.22724161533196441</c:v>
                </c:pt>
                <c:pt idx="34" formatCode="0.00">
                  <c:v>0</c:v>
                </c:pt>
                <c:pt idx="35" formatCode="0.00">
                  <c:v>0</c:v>
                </c:pt>
                <c:pt idx="36" formatCode="0.00">
                  <c:v>0</c:v>
                </c:pt>
                <c:pt idx="37" formatCode="0.00">
                  <c:v>0</c:v>
                </c:pt>
                <c:pt idx="38" formatCode="0.00">
                  <c:v>0</c:v>
                </c:pt>
                <c:pt idx="39" formatCode="0.00">
                  <c:v>0.40793976728268311</c:v>
                </c:pt>
                <c:pt idx="40" formatCode="0.00">
                  <c:v>0.20807665982203971</c:v>
                </c:pt>
                <c:pt idx="41" formatCode="0.00">
                  <c:v>0</c:v>
                </c:pt>
                <c:pt idx="42" formatCode="0.00">
                  <c:v>0</c:v>
                </c:pt>
                <c:pt idx="43" formatCode="0.00">
                  <c:v>0</c:v>
                </c:pt>
                <c:pt idx="44" formatCode="0.00">
                  <c:v>0</c:v>
                </c:pt>
              </c:numCache>
            </c:numRef>
          </c:val>
          <c:extLst>
            <c:ext xmlns:c15="http://schemas.microsoft.com/office/drawing/2012/chart" uri="{02D57815-91ED-43cb-92C2-25804820EDAC}">
              <c15:datalabelsRange>
                <c15:f>('Bar Graph (# years)'!$H$42:$H$43,'Bar Graph (# years)'!$H$23,'Bar Graph (# years)'!$H$36)</c15:f>
                <c15:dlblRangeCache>
                  <c:ptCount val="4"/>
                  <c:pt idx="0">
                    <c:v>0.41</c:v>
                  </c:pt>
                  <c:pt idx="1">
                    <c:v>0.21</c:v>
                  </c:pt>
                  <c:pt idx="2">
                    <c:v>0.33</c:v>
                  </c:pt>
                  <c:pt idx="3">
                    <c:v>0.23</c:v>
                  </c:pt>
                </c15:dlblRangeCache>
              </c15:datalabelsRange>
            </c:ext>
            <c:ext xmlns:c16="http://schemas.microsoft.com/office/drawing/2014/chart" uri="{C3380CC4-5D6E-409C-BE32-E72D297353CC}">
              <c16:uniqueId val="{0000000E-F61F-429C-B648-83080D56F475}"/>
            </c:ext>
          </c:extLst>
        </c:ser>
        <c:ser>
          <c:idx val="7"/>
          <c:order val="6"/>
          <c:tx>
            <c:strRef>
              <c:f>'Bar Graph (# years)'!$I$1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33"/>
              <c:layout>
                <c:manualLayout>
                  <c:x val="2.6359629176599009E-2"/>
                  <c:y val="1.5763794048868234E-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0D1-4340-A58B-B0D5840336C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years)'!$I$3:$I$47</c:f>
              <c:numCache>
                <c:formatCode>0.0</c:formatCode>
                <c:ptCount val="45"/>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c:v>
                </c:pt>
                <c:pt idx="28" formatCode="0.00">
                  <c:v>0</c:v>
                </c:pt>
                <c:pt idx="29" formatCode="0.00">
                  <c:v>0</c:v>
                </c:pt>
                <c:pt idx="30" formatCode="0.00">
                  <c:v>0</c:v>
                </c:pt>
                <c:pt idx="31" formatCode="0.00">
                  <c:v>0</c:v>
                </c:pt>
                <c:pt idx="32" formatCode="0.00">
                  <c:v>0</c:v>
                </c:pt>
                <c:pt idx="33" formatCode="0.00">
                  <c:v>0.87611225188227237</c:v>
                </c:pt>
                <c:pt idx="34" formatCode="0.00">
                  <c:v>0</c:v>
                </c:pt>
                <c:pt idx="35" formatCode="0.00">
                  <c:v>0</c:v>
                </c:pt>
                <c:pt idx="36" formatCode="0.00">
                  <c:v>0</c:v>
                </c:pt>
                <c:pt idx="37" formatCode="0.00">
                  <c:v>0</c:v>
                </c:pt>
                <c:pt idx="38" formatCode="0.00">
                  <c:v>0</c:v>
                </c:pt>
                <c:pt idx="39" formatCode="0.00">
                  <c:v>0</c:v>
                </c:pt>
                <c:pt idx="40" formatCode="0.00">
                  <c:v>0</c:v>
                </c:pt>
                <c:pt idx="41" formatCode="0.00">
                  <c:v>0</c:v>
                </c:pt>
                <c:pt idx="42" formatCode="0.00">
                  <c:v>0</c:v>
                </c:pt>
                <c:pt idx="43" formatCode="0.00">
                  <c:v>0</c:v>
                </c:pt>
                <c:pt idx="44" formatCode="0.00">
                  <c:v>0</c:v>
                </c:pt>
              </c:numCache>
            </c:numRef>
          </c:val>
          <c:extLst>
            <c:ext xmlns:c16="http://schemas.microsoft.com/office/drawing/2014/chart" uri="{C3380CC4-5D6E-409C-BE32-E72D297353CC}">
              <c16:uniqueId val="{00000000-1242-408C-ACE2-26EB34FF67C7}"/>
            </c:ext>
          </c:extLst>
        </c:ser>
        <c:ser>
          <c:idx val="8"/>
          <c:order val="7"/>
          <c:tx>
            <c:strRef>
              <c:f>'Bar Graph (# years)'!$K$1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0"/>
              <c:layout>
                <c:manualLayout>
                  <c:x val="7.3921568777853899E-2"/>
                  <c:y val="1.761797121847761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BD38-410E-9428-7ACEF542AD15}"/>
                </c:ext>
              </c:extLst>
            </c:dLbl>
            <c:dLbl>
              <c:idx val="1"/>
              <c:layout>
                <c:manualLayout>
                  <c:x val="4.641586876748971E-2"/>
                  <c:y val="8.8089856092388088E-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D38-410E-9428-7ACEF542AD15}"/>
                </c:ext>
              </c:extLst>
            </c:dLbl>
            <c:dLbl>
              <c:idx val="2"/>
              <c:layout>
                <c:manualLayout>
                  <c:x val="4.985408126878523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BD38-410E-9428-7ACEF542AD15}"/>
                </c:ext>
              </c:extLst>
            </c:dLbl>
            <c:dLbl>
              <c:idx val="3"/>
              <c:layout>
                <c:manualLayout>
                  <c:x val="4.8708010435020065E-2"/>
                  <c:y val="1.00100092210315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BD38-410E-9428-7ACEF542AD15}"/>
                </c:ext>
              </c:extLst>
            </c:dLbl>
            <c:dLbl>
              <c:idx val="4"/>
              <c:layout>
                <c:manualLayout>
                  <c:x val="4.9281045851902648E-2"/>
                  <c:y val="2.002001844206265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BD38-410E-9428-7ACEF542AD15}"/>
                </c:ext>
              </c:extLst>
            </c:dLbl>
            <c:dLbl>
              <c:idx val="5"/>
              <c:layout>
                <c:manualLayout>
                  <c:x val="4.8708010435020065E-2"/>
                  <c:y val="1.001000922103132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BD38-410E-9428-7ACEF542AD15}"/>
                </c:ext>
              </c:extLst>
            </c:dLbl>
            <c:dLbl>
              <c:idx val="6"/>
              <c:layout>
                <c:manualLayout>
                  <c:x val="4.9281045851902648E-2"/>
                  <c:y val="-1.8351471574125152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BD38-410E-9428-7ACEF542AD15}"/>
                </c:ext>
              </c:extLst>
            </c:dLbl>
            <c:dLbl>
              <c:idx val="7"/>
              <c:layout>
                <c:manualLayout>
                  <c:x val="4.8708010435020065E-2"/>
                  <c:y val="1.001000922103132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BD38-410E-9428-7ACEF542AD15}"/>
                </c:ext>
              </c:extLst>
            </c:dLbl>
            <c:dLbl>
              <c:idx val="8"/>
              <c:layout>
                <c:manualLayout>
                  <c:x val="5.042711668566782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BD38-410E-9428-7ACEF542AD15}"/>
                </c:ext>
              </c:extLst>
            </c:dLbl>
            <c:dLbl>
              <c:idx val="9"/>
              <c:layout>
                <c:manualLayout>
                  <c:x val="4.8134975018137474E-2"/>
                  <c:y val="-1.001000922103096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BD38-410E-9428-7ACEF542AD15}"/>
                </c:ext>
              </c:extLst>
            </c:dLbl>
            <c:dLbl>
              <c:idx val="10"/>
              <c:layout>
                <c:manualLayout>
                  <c:x val="9.9135127120687894E-2"/>
                  <c:y val="8.8089856092388088E-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BD38-410E-9428-7ACEF542AD15}"/>
                </c:ext>
              </c:extLst>
            </c:dLbl>
            <c:dLbl>
              <c:idx val="11"/>
              <c:layout>
                <c:manualLayout>
                  <c:x val="0.10085423337133566"/>
                  <c:y val="1.761797121847777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BD38-410E-9428-7ACEF542AD15}"/>
                </c:ext>
              </c:extLst>
            </c:dLbl>
            <c:dLbl>
              <c:idx val="12"/>
              <c:layout>
                <c:manualLayout>
                  <c:x val="9.9135127120687894E-2"/>
                  <c:y val="2.642695682771642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BD38-410E-9428-7ACEF542AD15}"/>
                </c:ext>
              </c:extLst>
            </c:dLbl>
            <c:dLbl>
              <c:idx val="13"/>
              <c:layout>
                <c:manualLayout>
                  <c:x val="0.10085423337133557"/>
                  <c:y val="1.761797121847761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BD38-410E-9428-7ACEF542AD15}"/>
                </c:ext>
              </c:extLst>
            </c:dLbl>
            <c:dLbl>
              <c:idx val="14"/>
              <c:layout>
                <c:manualLayout>
                  <c:x val="0.10028119795445316"/>
                  <c:y val="1.761797121847761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BD38-410E-9428-7ACEF542AD15}"/>
                </c:ext>
              </c:extLst>
            </c:dLbl>
            <c:dLbl>
              <c:idx val="15"/>
              <c:layout>
                <c:manualLayout>
                  <c:x val="0.10142726878821808"/>
                  <c:y val="1.761797121847761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BD38-410E-9428-7ACEF542AD15}"/>
                </c:ext>
              </c:extLst>
            </c:dLbl>
            <c:dLbl>
              <c:idx val="16"/>
              <c:layout>
                <c:manualLayout>
                  <c:x val="0.10142726878821816"/>
                  <c:y val="1.76179712184779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BD38-410E-9428-7ACEF542AD15}"/>
                </c:ext>
              </c:extLst>
            </c:dLbl>
            <c:dLbl>
              <c:idx val="17"/>
              <c:layout>
                <c:manualLayout>
                  <c:x val="0.10085423337133574"/>
                  <c:y val="8.8089856092388088E-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BD38-410E-9428-7ACEF542AD15}"/>
                </c:ext>
              </c:extLst>
            </c:dLbl>
            <c:dLbl>
              <c:idx val="18"/>
              <c:delete val="1"/>
              <c:extLst>
                <c:ext xmlns:c15="http://schemas.microsoft.com/office/drawing/2012/chart" uri="{CE6537A1-D6FC-4f65-9D91-7224C49458BB}"/>
                <c:ext xmlns:c16="http://schemas.microsoft.com/office/drawing/2014/chart" uri="{C3380CC4-5D6E-409C-BE32-E72D297353CC}">
                  <c16:uniqueId val="{00000046-BD38-410E-9428-7ACEF542AD15}"/>
                </c:ext>
              </c:extLst>
            </c:dLbl>
            <c:dLbl>
              <c:idx val="19"/>
              <c:delete val="1"/>
              <c:extLst>
                <c:ext xmlns:c15="http://schemas.microsoft.com/office/drawing/2012/chart" uri="{CE6537A1-D6FC-4f65-9D91-7224C49458BB}"/>
                <c:ext xmlns:c16="http://schemas.microsoft.com/office/drawing/2014/chart" uri="{C3380CC4-5D6E-409C-BE32-E72D297353CC}">
                  <c16:uniqueId val="{00000034-BD38-410E-9428-7ACEF542AD15}"/>
                </c:ext>
              </c:extLst>
            </c:dLbl>
            <c:dLbl>
              <c:idx val="20"/>
              <c:delete val="1"/>
              <c:extLst>
                <c:ext xmlns:c15="http://schemas.microsoft.com/office/drawing/2012/chart" uri="{CE6537A1-D6FC-4f65-9D91-7224C49458BB}"/>
                <c:ext xmlns:c16="http://schemas.microsoft.com/office/drawing/2014/chart" uri="{C3380CC4-5D6E-409C-BE32-E72D297353CC}">
                  <c16:uniqueId val="{00000035-BD38-410E-9428-7ACEF542AD15}"/>
                </c:ext>
              </c:extLst>
            </c:dLbl>
            <c:dLbl>
              <c:idx val="21"/>
              <c:delete val="1"/>
              <c:extLst>
                <c:ext xmlns:c15="http://schemas.microsoft.com/office/drawing/2012/chart" uri="{CE6537A1-D6FC-4f65-9D91-7224C49458BB}"/>
                <c:ext xmlns:c16="http://schemas.microsoft.com/office/drawing/2014/chart" uri="{C3380CC4-5D6E-409C-BE32-E72D297353CC}">
                  <c16:uniqueId val="{00000036-BD38-410E-9428-7ACEF542AD15}"/>
                </c:ext>
              </c:extLst>
            </c:dLbl>
            <c:dLbl>
              <c:idx val="22"/>
              <c:delete val="1"/>
              <c:extLst>
                <c:ext xmlns:c15="http://schemas.microsoft.com/office/drawing/2012/chart" uri="{CE6537A1-D6FC-4f65-9D91-7224C49458BB}"/>
                <c:ext xmlns:c16="http://schemas.microsoft.com/office/drawing/2014/chart" uri="{C3380CC4-5D6E-409C-BE32-E72D297353CC}">
                  <c16:uniqueId val="{00000037-BD38-410E-9428-7ACEF542AD15}"/>
                </c:ext>
              </c:extLst>
            </c:dLbl>
            <c:dLbl>
              <c:idx val="23"/>
              <c:delete val="1"/>
              <c:extLst>
                <c:ext xmlns:c15="http://schemas.microsoft.com/office/drawing/2012/chart" uri="{CE6537A1-D6FC-4f65-9D91-7224C49458BB}"/>
                <c:ext xmlns:c16="http://schemas.microsoft.com/office/drawing/2014/chart" uri="{C3380CC4-5D6E-409C-BE32-E72D297353CC}">
                  <c16:uniqueId val="{00000038-BD38-410E-9428-7ACEF542AD15}"/>
                </c:ext>
              </c:extLst>
            </c:dLbl>
            <c:dLbl>
              <c:idx val="24"/>
              <c:delete val="1"/>
              <c:extLst>
                <c:ext xmlns:c15="http://schemas.microsoft.com/office/drawing/2012/chart" uri="{CE6537A1-D6FC-4f65-9D91-7224C49458BB}"/>
                <c:ext xmlns:c16="http://schemas.microsoft.com/office/drawing/2014/chart" uri="{C3380CC4-5D6E-409C-BE32-E72D297353CC}">
                  <c16:uniqueId val="{00000039-BD38-410E-9428-7ACEF542AD15}"/>
                </c:ext>
              </c:extLst>
            </c:dLbl>
            <c:dLbl>
              <c:idx val="25"/>
              <c:delete val="1"/>
              <c:extLst>
                <c:ext xmlns:c15="http://schemas.microsoft.com/office/drawing/2012/chart" uri="{CE6537A1-D6FC-4f65-9D91-7224C49458BB}"/>
                <c:ext xmlns:c16="http://schemas.microsoft.com/office/drawing/2014/chart" uri="{C3380CC4-5D6E-409C-BE32-E72D297353CC}">
                  <c16:uniqueId val="{0000003A-BD38-410E-9428-7ACEF542AD15}"/>
                </c:ext>
              </c:extLst>
            </c:dLbl>
            <c:dLbl>
              <c:idx val="26"/>
              <c:delete val="1"/>
              <c:extLst>
                <c:ext xmlns:c15="http://schemas.microsoft.com/office/drawing/2012/chart" uri="{CE6537A1-D6FC-4f65-9D91-7224C49458BB}"/>
                <c:ext xmlns:c16="http://schemas.microsoft.com/office/drawing/2014/chart" uri="{C3380CC4-5D6E-409C-BE32-E72D297353CC}">
                  <c16:uniqueId val="{0000003B-BD38-410E-9428-7ACEF542AD15}"/>
                </c:ext>
              </c:extLst>
            </c:dLbl>
            <c:dLbl>
              <c:idx val="27"/>
              <c:delete val="1"/>
              <c:extLst>
                <c:ext xmlns:c15="http://schemas.microsoft.com/office/drawing/2012/chart" uri="{CE6537A1-D6FC-4f65-9D91-7224C49458BB}"/>
                <c:ext xmlns:c16="http://schemas.microsoft.com/office/drawing/2014/chart" uri="{C3380CC4-5D6E-409C-BE32-E72D297353CC}">
                  <c16:uniqueId val="{0000003C-BD38-410E-9428-7ACEF542AD15}"/>
                </c:ext>
              </c:extLst>
            </c:dLbl>
            <c:dLbl>
              <c:idx val="28"/>
              <c:delete val="1"/>
              <c:extLst>
                <c:ext xmlns:c15="http://schemas.microsoft.com/office/drawing/2012/chart" uri="{CE6537A1-D6FC-4f65-9D91-7224C49458BB}"/>
                <c:ext xmlns:c16="http://schemas.microsoft.com/office/drawing/2014/chart" uri="{C3380CC4-5D6E-409C-BE32-E72D297353CC}">
                  <c16:uniqueId val="{0000003D-BD38-410E-9428-7ACEF542AD15}"/>
                </c:ext>
              </c:extLst>
            </c:dLbl>
            <c:dLbl>
              <c:idx val="29"/>
              <c:delete val="1"/>
              <c:extLst>
                <c:ext xmlns:c15="http://schemas.microsoft.com/office/drawing/2012/chart" uri="{CE6537A1-D6FC-4f65-9D91-7224C49458BB}"/>
                <c:ext xmlns:c16="http://schemas.microsoft.com/office/drawing/2014/chart" uri="{C3380CC4-5D6E-409C-BE32-E72D297353CC}">
                  <c16:uniqueId val="{0000003E-BD38-410E-9428-7ACEF542AD15}"/>
                </c:ext>
              </c:extLst>
            </c:dLbl>
            <c:dLbl>
              <c:idx val="30"/>
              <c:delete val="1"/>
              <c:extLst>
                <c:ext xmlns:c15="http://schemas.microsoft.com/office/drawing/2012/chart" uri="{CE6537A1-D6FC-4f65-9D91-7224C49458BB}"/>
                <c:ext xmlns:c16="http://schemas.microsoft.com/office/drawing/2014/chart" uri="{C3380CC4-5D6E-409C-BE32-E72D297353CC}">
                  <c16:uniqueId val="{0000003F-BD38-410E-9428-7ACEF542AD15}"/>
                </c:ext>
              </c:extLst>
            </c:dLbl>
            <c:dLbl>
              <c:idx val="31"/>
              <c:delete val="1"/>
              <c:extLst>
                <c:ext xmlns:c15="http://schemas.microsoft.com/office/drawing/2012/chart" uri="{CE6537A1-D6FC-4f65-9D91-7224C49458BB}"/>
                <c:ext xmlns:c16="http://schemas.microsoft.com/office/drawing/2014/chart" uri="{C3380CC4-5D6E-409C-BE32-E72D297353CC}">
                  <c16:uniqueId val="{00000040-BD38-410E-9428-7ACEF542AD15}"/>
                </c:ext>
              </c:extLst>
            </c:dLbl>
            <c:dLbl>
              <c:idx val="32"/>
              <c:delete val="1"/>
              <c:extLst>
                <c:ext xmlns:c15="http://schemas.microsoft.com/office/drawing/2012/chart" uri="{CE6537A1-D6FC-4f65-9D91-7224C49458BB}"/>
                <c:ext xmlns:c16="http://schemas.microsoft.com/office/drawing/2014/chart" uri="{C3380CC4-5D6E-409C-BE32-E72D297353CC}">
                  <c16:uniqueId val="{00000041-BD38-410E-9428-7ACEF542AD15}"/>
                </c:ext>
              </c:extLst>
            </c:dLbl>
            <c:dLbl>
              <c:idx val="33"/>
              <c:delete val="1"/>
              <c:extLst>
                <c:ext xmlns:c15="http://schemas.microsoft.com/office/drawing/2012/chart" uri="{CE6537A1-D6FC-4f65-9D91-7224C49458BB}"/>
                <c:ext xmlns:c16="http://schemas.microsoft.com/office/drawing/2014/chart" uri="{C3380CC4-5D6E-409C-BE32-E72D297353CC}">
                  <c16:uniqueId val="{00000042-BD38-410E-9428-7ACEF542AD15}"/>
                </c:ext>
              </c:extLst>
            </c:dLbl>
            <c:dLbl>
              <c:idx val="34"/>
              <c:delete val="1"/>
              <c:extLst>
                <c:ext xmlns:c15="http://schemas.microsoft.com/office/drawing/2012/chart" uri="{CE6537A1-D6FC-4f65-9D91-7224C49458BB}"/>
                <c:ext xmlns:c16="http://schemas.microsoft.com/office/drawing/2014/chart" uri="{C3380CC4-5D6E-409C-BE32-E72D297353CC}">
                  <c16:uniqueId val="{00000043-BD38-410E-9428-7ACEF542AD15}"/>
                </c:ext>
              </c:extLst>
            </c:dLbl>
            <c:dLbl>
              <c:idx val="35"/>
              <c:delete val="1"/>
              <c:extLst>
                <c:ext xmlns:c15="http://schemas.microsoft.com/office/drawing/2012/chart" uri="{CE6537A1-D6FC-4f65-9D91-7224C49458BB}"/>
                <c:ext xmlns:c16="http://schemas.microsoft.com/office/drawing/2014/chart" uri="{C3380CC4-5D6E-409C-BE32-E72D297353CC}">
                  <c16:uniqueId val="{00000044-BD38-410E-9428-7ACEF542AD15}"/>
                </c:ext>
              </c:extLst>
            </c:dLbl>
            <c:dLbl>
              <c:idx val="36"/>
              <c:delete val="1"/>
              <c:extLst>
                <c:ext xmlns:c15="http://schemas.microsoft.com/office/drawing/2012/chart" uri="{CE6537A1-D6FC-4f65-9D91-7224C49458BB}"/>
                <c:ext xmlns:c16="http://schemas.microsoft.com/office/drawing/2014/chart" uri="{C3380CC4-5D6E-409C-BE32-E72D297353CC}">
                  <c16:uniqueId val="{00000045-BD38-410E-9428-7ACEF542AD15}"/>
                </c:ext>
              </c:extLst>
            </c:dLbl>
            <c:dLbl>
              <c:idx val="37"/>
              <c:delete val="1"/>
              <c:extLst>
                <c:ext xmlns:c15="http://schemas.microsoft.com/office/drawing/2012/chart" uri="{CE6537A1-D6FC-4f65-9D91-7224C49458BB}"/>
                <c:ext xmlns:c16="http://schemas.microsoft.com/office/drawing/2014/chart" uri="{C3380CC4-5D6E-409C-BE32-E72D297353CC}">
                  <c16:uniqueId val="{0000000E-10D1-4340-A58B-B0D5840336C6}"/>
                </c:ext>
              </c:extLst>
            </c:dLbl>
            <c:dLbl>
              <c:idx val="38"/>
              <c:delete val="1"/>
              <c:extLst>
                <c:ext xmlns:c15="http://schemas.microsoft.com/office/drawing/2012/chart" uri="{CE6537A1-D6FC-4f65-9D91-7224C49458BB}"/>
                <c:ext xmlns:c16="http://schemas.microsoft.com/office/drawing/2014/chart" uri="{C3380CC4-5D6E-409C-BE32-E72D297353CC}">
                  <c16:uniqueId val="{0000000F-10D1-4340-A58B-B0D5840336C6}"/>
                </c:ext>
              </c:extLst>
            </c:dLbl>
            <c:dLbl>
              <c:idx val="39"/>
              <c:delete val="1"/>
              <c:extLst>
                <c:ext xmlns:c15="http://schemas.microsoft.com/office/drawing/2012/chart" uri="{CE6537A1-D6FC-4f65-9D91-7224C49458BB}"/>
                <c:ext xmlns:c16="http://schemas.microsoft.com/office/drawing/2014/chart" uri="{C3380CC4-5D6E-409C-BE32-E72D297353CC}">
                  <c16:uniqueId val="{00000010-10D1-4340-A58B-B0D5840336C6}"/>
                </c:ext>
              </c:extLst>
            </c:dLbl>
            <c:dLbl>
              <c:idx val="40"/>
              <c:delete val="1"/>
              <c:extLst>
                <c:ext xmlns:c15="http://schemas.microsoft.com/office/drawing/2012/chart" uri="{CE6537A1-D6FC-4f65-9D91-7224C49458BB}"/>
                <c:ext xmlns:c16="http://schemas.microsoft.com/office/drawing/2014/chart" uri="{C3380CC4-5D6E-409C-BE32-E72D297353CC}">
                  <c16:uniqueId val="{00000011-10D1-4340-A58B-B0D5840336C6}"/>
                </c:ext>
              </c:extLst>
            </c:dLbl>
            <c:dLbl>
              <c:idx val="41"/>
              <c:delete val="1"/>
              <c:extLst>
                <c:ext xmlns:c15="http://schemas.microsoft.com/office/drawing/2012/chart" uri="{CE6537A1-D6FC-4f65-9D91-7224C49458BB}"/>
                <c:ext xmlns:c16="http://schemas.microsoft.com/office/drawing/2014/chart" uri="{C3380CC4-5D6E-409C-BE32-E72D297353CC}">
                  <c16:uniqueId val="{00000012-10D1-4340-A58B-B0D5840336C6}"/>
                </c:ext>
              </c:extLst>
            </c:dLbl>
            <c:dLbl>
              <c:idx val="42"/>
              <c:delete val="1"/>
              <c:extLst>
                <c:ext xmlns:c15="http://schemas.microsoft.com/office/drawing/2012/chart" uri="{CE6537A1-D6FC-4f65-9D91-7224C49458BB}"/>
                <c:ext xmlns:c16="http://schemas.microsoft.com/office/drawing/2014/chart" uri="{C3380CC4-5D6E-409C-BE32-E72D297353CC}">
                  <c16:uniqueId val="{00000013-10D1-4340-A58B-B0D5840336C6}"/>
                </c:ext>
              </c:extLst>
            </c:dLbl>
            <c:dLbl>
              <c:idx val="43"/>
              <c:delete val="1"/>
              <c:extLst>
                <c:ext xmlns:c15="http://schemas.microsoft.com/office/drawing/2012/chart" uri="{CE6537A1-D6FC-4f65-9D91-7224C49458BB}"/>
                <c:ext xmlns:c16="http://schemas.microsoft.com/office/drawing/2014/chart" uri="{C3380CC4-5D6E-409C-BE32-E72D297353CC}">
                  <c16:uniqueId val="{00000014-10D1-4340-A58B-B0D5840336C6}"/>
                </c:ext>
              </c:extLst>
            </c:dLbl>
            <c:dLbl>
              <c:idx val="44"/>
              <c:delete val="1"/>
              <c:extLst>
                <c:ext xmlns:c15="http://schemas.microsoft.com/office/drawing/2012/chart" uri="{CE6537A1-D6FC-4f65-9D91-7224C49458BB}"/>
                <c:ext xmlns:c16="http://schemas.microsoft.com/office/drawing/2014/chart" uri="{C3380CC4-5D6E-409C-BE32-E72D297353CC}">
                  <c16:uniqueId val="{00000015-10D1-4340-A58B-B0D5840336C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years)'!$K$3:$K$47</c:f>
              <c:numCache>
                <c:formatCode>0.0</c:formatCode>
                <c:ptCount val="45"/>
                <c:pt idx="0">
                  <c:v>4.9993155373032172</c:v>
                </c:pt>
                <c:pt idx="1">
                  <c:v>2.9979466119096507</c:v>
                </c:pt>
                <c:pt idx="2">
                  <c:v>3.0006844626967832</c:v>
                </c:pt>
                <c:pt idx="3">
                  <c:v>3.0006844626967832</c:v>
                </c:pt>
                <c:pt idx="4">
                  <c:v>3.0006844626967832</c:v>
                </c:pt>
                <c:pt idx="5">
                  <c:v>2.9979466119096507</c:v>
                </c:pt>
                <c:pt idx="6">
                  <c:v>2.9979466119096507</c:v>
                </c:pt>
                <c:pt idx="7">
                  <c:v>2.9979466119096507</c:v>
                </c:pt>
                <c:pt idx="8">
                  <c:v>2.9979466119096507</c:v>
                </c:pt>
                <c:pt idx="9">
                  <c:v>3.0006844626967832</c:v>
                </c:pt>
                <c:pt idx="10">
                  <c:v>7.0006844626967828</c:v>
                </c:pt>
                <c:pt idx="11">
                  <c:v>7.0006844626967828</c:v>
                </c:pt>
                <c:pt idx="12">
                  <c:v>7.0006844626967828</c:v>
                </c:pt>
                <c:pt idx="13">
                  <c:v>7.0006844626967828</c:v>
                </c:pt>
                <c:pt idx="14">
                  <c:v>6.9979466119096507</c:v>
                </c:pt>
                <c:pt idx="15">
                  <c:v>6.9979466119096507</c:v>
                </c:pt>
                <c:pt idx="16">
                  <c:v>6.9979466119096507</c:v>
                </c:pt>
                <c:pt idx="17">
                  <c:v>7.0006844626967828</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numCache>
            </c:numRef>
          </c:val>
          <c:extLst>
            <c:ext xmlns:c16="http://schemas.microsoft.com/office/drawing/2014/chart" uri="{C3380CC4-5D6E-409C-BE32-E72D297353CC}">
              <c16:uniqueId val="{0000000A-9D27-44D5-9AB2-5D53DEBF949F}"/>
            </c:ext>
          </c:extLst>
        </c:ser>
        <c:ser>
          <c:idx val="6"/>
          <c:order val="8"/>
          <c:tx>
            <c:strRef>
              <c:f>'Bar Graph (# years)'!$J$1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18"/>
              <c:delete val="1"/>
              <c:extLst>
                <c:ext xmlns:c15="http://schemas.microsoft.com/office/drawing/2012/chart" uri="{CE6537A1-D6FC-4f65-9D91-7224C49458BB}"/>
                <c:ext xmlns:c16="http://schemas.microsoft.com/office/drawing/2014/chart" uri="{C3380CC4-5D6E-409C-BE32-E72D297353CC}">
                  <c16:uniqueId val="{00000012-1E6C-4CDF-8413-47C1290A7625}"/>
                </c:ext>
              </c:extLst>
            </c:dLbl>
            <c:dLbl>
              <c:idx val="19"/>
              <c:delete val="1"/>
              <c:extLst>
                <c:ext xmlns:c15="http://schemas.microsoft.com/office/drawing/2012/chart" uri="{CE6537A1-D6FC-4f65-9D91-7224C49458BB}"/>
                <c:ext xmlns:c16="http://schemas.microsoft.com/office/drawing/2014/chart" uri="{C3380CC4-5D6E-409C-BE32-E72D297353CC}">
                  <c16:uniqueId val="{00000013-1E6C-4CDF-8413-47C1290A7625}"/>
                </c:ext>
              </c:extLst>
            </c:dLbl>
            <c:dLbl>
              <c:idx val="20"/>
              <c:delete val="1"/>
              <c:extLst>
                <c:ext xmlns:c15="http://schemas.microsoft.com/office/drawing/2012/chart" uri="{CE6537A1-D6FC-4f65-9D91-7224C49458BB}"/>
                <c:ext xmlns:c16="http://schemas.microsoft.com/office/drawing/2014/chart" uri="{C3380CC4-5D6E-409C-BE32-E72D297353CC}">
                  <c16:uniqueId val="{00000014-1E6C-4CDF-8413-47C1290A7625}"/>
                </c:ext>
              </c:extLst>
            </c:dLbl>
            <c:dLbl>
              <c:idx val="21"/>
              <c:delete val="1"/>
              <c:extLst>
                <c:ext xmlns:c15="http://schemas.microsoft.com/office/drawing/2012/chart" uri="{CE6537A1-D6FC-4f65-9D91-7224C49458BB}"/>
                <c:ext xmlns:c16="http://schemas.microsoft.com/office/drawing/2014/chart" uri="{C3380CC4-5D6E-409C-BE32-E72D297353CC}">
                  <c16:uniqueId val="{00000015-1E6C-4CDF-8413-47C1290A7625}"/>
                </c:ext>
              </c:extLst>
            </c:dLbl>
            <c:dLbl>
              <c:idx val="22"/>
              <c:delete val="1"/>
              <c:extLst>
                <c:ext xmlns:c15="http://schemas.microsoft.com/office/drawing/2012/chart" uri="{CE6537A1-D6FC-4f65-9D91-7224C49458BB}"/>
                <c:ext xmlns:c16="http://schemas.microsoft.com/office/drawing/2014/chart" uri="{C3380CC4-5D6E-409C-BE32-E72D297353CC}">
                  <c16:uniqueId val="{00000016-1E6C-4CDF-8413-47C1290A7625}"/>
                </c:ext>
              </c:extLst>
            </c:dLbl>
            <c:dLbl>
              <c:idx val="23"/>
              <c:delete val="1"/>
              <c:extLst>
                <c:ext xmlns:c15="http://schemas.microsoft.com/office/drawing/2012/chart" uri="{CE6537A1-D6FC-4f65-9D91-7224C49458BB}"/>
                <c:ext xmlns:c16="http://schemas.microsoft.com/office/drawing/2014/chart" uri="{C3380CC4-5D6E-409C-BE32-E72D297353CC}">
                  <c16:uniqueId val="{00000017-1E6C-4CDF-8413-47C1290A7625}"/>
                </c:ext>
              </c:extLst>
            </c:dLbl>
            <c:dLbl>
              <c:idx val="24"/>
              <c:delete val="1"/>
              <c:extLst>
                <c:ext xmlns:c15="http://schemas.microsoft.com/office/drawing/2012/chart" uri="{CE6537A1-D6FC-4f65-9D91-7224C49458BB}"/>
                <c:ext xmlns:c16="http://schemas.microsoft.com/office/drawing/2014/chart" uri="{C3380CC4-5D6E-409C-BE32-E72D297353CC}">
                  <c16:uniqueId val="{00000018-1E6C-4CDF-8413-47C1290A7625}"/>
                </c:ext>
              </c:extLst>
            </c:dLbl>
            <c:dLbl>
              <c:idx val="25"/>
              <c:delete val="1"/>
              <c:extLst>
                <c:ext xmlns:c15="http://schemas.microsoft.com/office/drawing/2012/chart" uri="{CE6537A1-D6FC-4f65-9D91-7224C49458BB}"/>
                <c:ext xmlns:c16="http://schemas.microsoft.com/office/drawing/2014/chart" uri="{C3380CC4-5D6E-409C-BE32-E72D297353CC}">
                  <c16:uniqueId val="{00000019-1E6C-4CDF-8413-47C1290A7625}"/>
                </c:ext>
              </c:extLst>
            </c:dLbl>
            <c:dLbl>
              <c:idx val="26"/>
              <c:delete val="1"/>
              <c:extLst>
                <c:ext xmlns:c15="http://schemas.microsoft.com/office/drawing/2012/chart" uri="{CE6537A1-D6FC-4f65-9D91-7224C49458BB}"/>
                <c:ext xmlns:c16="http://schemas.microsoft.com/office/drawing/2014/chart" uri="{C3380CC4-5D6E-409C-BE32-E72D297353CC}">
                  <c16:uniqueId val="{0000001A-1E6C-4CDF-8413-47C1290A7625}"/>
                </c:ext>
              </c:extLst>
            </c:dLbl>
            <c:dLbl>
              <c:idx val="27"/>
              <c:delete val="1"/>
              <c:extLst>
                <c:ext xmlns:c15="http://schemas.microsoft.com/office/drawing/2012/chart" uri="{CE6537A1-D6FC-4f65-9D91-7224C49458BB}"/>
                <c:ext xmlns:c16="http://schemas.microsoft.com/office/drawing/2014/chart" uri="{C3380CC4-5D6E-409C-BE32-E72D297353CC}">
                  <c16:uniqueId val="{00000008-132F-41F2-8616-754616B299AC}"/>
                </c:ext>
              </c:extLst>
            </c:dLbl>
            <c:dLbl>
              <c:idx val="28"/>
              <c:delete val="1"/>
              <c:extLst>
                <c:ext xmlns:c15="http://schemas.microsoft.com/office/drawing/2012/chart" uri="{CE6537A1-D6FC-4f65-9D91-7224C49458BB}"/>
                <c:ext xmlns:c16="http://schemas.microsoft.com/office/drawing/2014/chart" uri="{C3380CC4-5D6E-409C-BE32-E72D297353CC}">
                  <c16:uniqueId val="{00000009-132F-41F2-8616-754616B299AC}"/>
                </c:ext>
              </c:extLst>
            </c:dLbl>
            <c:dLbl>
              <c:idx val="29"/>
              <c:delete val="1"/>
              <c:extLst>
                <c:ext xmlns:c15="http://schemas.microsoft.com/office/drawing/2012/chart" uri="{CE6537A1-D6FC-4f65-9D91-7224C49458BB}"/>
                <c:ext xmlns:c16="http://schemas.microsoft.com/office/drawing/2014/chart" uri="{C3380CC4-5D6E-409C-BE32-E72D297353CC}">
                  <c16:uniqueId val="{0000000A-132F-41F2-8616-754616B299AC}"/>
                </c:ext>
              </c:extLst>
            </c:dLbl>
            <c:dLbl>
              <c:idx val="30"/>
              <c:delete val="1"/>
              <c:extLst>
                <c:ext xmlns:c15="http://schemas.microsoft.com/office/drawing/2012/chart" uri="{CE6537A1-D6FC-4f65-9D91-7224C49458BB}"/>
                <c:ext xmlns:c16="http://schemas.microsoft.com/office/drawing/2014/chart" uri="{C3380CC4-5D6E-409C-BE32-E72D297353CC}">
                  <c16:uniqueId val="{0000000B-132F-41F2-8616-754616B299AC}"/>
                </c:ext>
              </c:extLst>
            </c:dLbl>
            <c:dLbl>
              <c:idx val="31"/>
              <c:delete val="1"/>
              <c:extLst>
                <c:ext xmlns:c15="http://schemas.microsoft.com/office/drawing/2012/chart" uri="{CE6537A1-D6FC-4f65-9D91-7224C49458BB}"/>
                <c:ext xmlns:c16="http://schemas.microsoft.com/office/drawing/2014/chart" uri="{C3380CC4-5D6E-409C-BE32-E72D297353CC}">
                  <c16:uniqueId val="{0000000C-132F-41F2-8616-754616B299AC}"/>
                </c:ext>
              </c:extLst>
            </c:dLbl>
            <c:dLbl>
              <c:idx val="32"/>
              <c:delete val="1"/>
              <c:extLst>
                <c:ext xmlns:c15="http://schemas.microsoft.com/office/drawing/2012/chart" uri="{CE6537A1-D6FC-4f65-9D91-7224C49458BB}"/>
                <c:ext xmlns:c16="http://schemas.microsoft.com/office/drawing/2014/chart" uri="{C3380CC4-5D6E-409C-BE32-E72D297353CC}">
                  <c16:uniqueId val="{0000000D-132F-41F2-8616-754616B299AC}"/>
                </c:ext>
              </c:extLst>
            </c:dLbl>
            <c:dLbl>
              <c:idx val="33"/>
              <c:delete val="1"/>
              <c:extLst>
                <c:ext xmlns:c15="http://schemas.microsoft.com/office/drawing/2012/chart" uri="{CE6537A1-D6FC-4f65-9D91-7224C49458BB}"/>
                <c:ext xmlns:c16="http://schemas.microsoft.com/office/drawing/2014/chart" uri="{C3380CC4-5D6E-409C-BE32-E72D297353CC}">
                  <c16:uniqueId val="{0000000E-132F-41F2-8616-754616B299AC}"/>
                </c:ext>
              </c:extLst>
            </c:dLbl>
            <c:dLbl>
              <c:idx val="34"/>
              <c:delete val="1"/>
              <c:extLst>
                <c:ext xmlns:c15="http://schemas.microsoft.com/office/drawing/2012/chart" uri="{CE6537A1-D6FC-4f65-9D91-7224C49458BB}"/>
                <c:ext xmlns:c16="http://schemas.microsoft.com/office/drawing/2014/chart" uri="{C3380CC4-5D6E-409C-BE32-E72D297353CC}">
                  <c16:uniqueId val="{0000000F-132F-41F2-8616-754616B299AC}"/>
                </c:ext>
              </c:extLst>
            </c:dLbl>
            <c:dLbl>
              <c:idx val="35"/>
              <c:delete val="1"/>
              <c:extLst>
                <c:ext xmlns:c15="http://schemas.microsoft.com/office/drawing/2012/chart" uri="{CE6537A1-D6FC-4f65-9D91-7224C49458BB}"/>
                <c:ext xmlns:c16="http://schemas.microsoft.com/office/drawing/2014/chart" uri="{C3380CC4-5D6E-409C-BE32-E72D297353CC}">
                  <c16:uniqueId val="{00000010-132F-41F2-8616-754616B299AC}"/>
                </c:ext>
              </c:extLst>
            </c:dLbl>
            <c:dLbl>
              <c:idx val="36"/>
              <c:delete val="1"/>
              <c:extLst>
                <c:ext xmlns:c15="http://schemas.microsoft.com/office/drawing/2012/chart" uri="{CE6537A1-D6FC-4f65-9D91-7224C49458BB}"/>
                <c:ext xmlns:c16="http://schemas.microsoft.com/office/drawing/2014/chart" uri="{C3380CC4-5D6E-409C-BE32-E72D297353CC}">
                  <c16:uniqueId val="{00000011-132F-41F2-8616-754616B299AC}"/>
                </c:ext>
              </c:extLst>
            </c:dLbl>
            <c:dLbl>
              <c:idx val="37"/>
              <c:delete val="1"/>
              <c:extLst>
                <c:ext xmlns:c15="http://schemas.microsoft.com/office/drawing/2012/chart" uri="{CE6537A1-D6FC-4f65-9D91-7224C49458BB}"/>
                <c:ext xmlns:c16="http://schemas.microsoft.com/office/drawing/2014/chart" uri="{C3380CC4-5D6E-409C-BE32-E72D297353CC}">
                  <c16:uniqueId val="{00000016-10D1-4340-A58B-B0D5840336C6}"/>
                </c:ext>
              </c:extLst>
            </c:dLbl>
            <c:dLbl>
              <c:idx val="38"/>
              <c:delete val="1"/>
              <c:extLst>
                <c:ext xmlns:c15="http://schemas.microsoft.com/office/drawing/2012/chart" uri="{CE6537A1-D6FC-4f65-9D91-7224C49458BB}"/>
                <c:ext xmlns:c16="http://schemas.microsoft.com/office/drawing/2014/chart" uri="{C3380CC4-5D6E-409C-BE32-E72D297353CC}">
                  <c16:uniqueId val="{00000017-10D1-4340-A58B-B0D5840336C6}"/>
                </c:ext>
              </c:extLst>
            </c:dLbl>
            <c:dLbl>
              <c:idx val="39"/>
              <c:delete val="1"/>
              <c:extLst>
                <c:ext xmlns:c15="http://schemas.microsoft.com/office/drawing/2012/chart" uri="{CE6537A1-D6FC-4f65-9D91-7224C49458BB}"/>
                <c:ext xmlns:c16="http://schemas.microsoft.com/office/drawing/2014/chart" uri="{C3380CC4-5D6E-409C-BE32-E72D297353CC}">
                  <c16:uniqueId val="{00000018-10D1-4340-A58B-B0D5840336C6}"/>
                </c:ext>
              </c:extLst>
            </c:dLbl>
            <c:dLbl>
              <c:idx val="40"/>
              <c:delete val="1"/>
              <c:extLst>
                <c:ext xmlns:c15="http://schemas.microsoft.com/office/drawing/2012/chart" uri="{CE6537A1-D6FC-4f65-9D91-7224C49458BB}"/>
                <c:ext xmlns:c16="http://schemas.microsoft.com/office/drawing/2014/chart" uri="{C3380CC4-5D6E-409C-BE32-E72D297353CC}">
                  <c16:uniqueId val="{00000019-10D1-4340-A58B-B0D5840336C6}"/>
                </c:ext>
              </c:extLst>
            </c:dLbl>
            <c:dLbl>
              <c:idx val="41"/>
              <c:delete val="1"/>
              <c:extLst>
                <c:ext xmlns:c15="http://schemas.microsoft.com/office/drawing/2012/chart" uri="{CE6537A1-D6FC-4f65-9D91-7224C49458BB}"/>
                <c:ext xmlns:c16="http://schemas.microsoft.com/office/drawing/2014/chart" uri="{C3380CC4-5D6E-409C-BE32-E72D297353CC}">
                  <c16:uniqueId val="{0000001A-10D1-4340-A58B-B0D5840336C6}"/>
                </c:ext>
              </c:extLst>
            </c:dLbl>
            <c:dLbl>
              <c:idx val="42"/>
              <c:delete val="1"/>
              <c:extLst>
                <c:ext xmlns:c15="http://schemas.microsoft.com/office/drawing/2012/chart" uri="{CE6537A1-D6FC-4f65-9D91-7224C49458BB}"/>
                <c:ext xmlns:c16="http://schemas.microsoft.com/office/drawing/2014/chart" uri="{C3380CC4-5D6E-409C-BE32-E72D297353CC}">
                  <c16:uniqueId val="{0000001B-10D1-4340-A58B-B0D5840336C6}"/>
                </c:ext>
              </c:extLst>
            </c:dLbl>
            <c:dLbl>
              <c:idx val="43"/>
              <c:delete val="1"/>
              <c:extLst>
                <c:ext xmlns:c15="http://schemas.microsoft.com/office/drawing/2012/chart" uri="{CE6537A1-D6FC-4f65-9D91-7224C49458BB}"/>
                <c:ext xmlns:c16="http://schemas.microsoft.com/office/drawing/2014/chart" uri="{C3380CC4-5D6E-409C-BE32-E72D297353CC}">
                  <c16:uniqueId val="{0000001C-10D1-4340-A58B-B0D5840336C6}"/>
                </c:ext>
              </c:extLst>
            </c:dLbl>
            <c:dLbl>
              <c:idx val="44"/>
              <c:delete val="1"/>
              <c:extLst>
                <c:ext xmlns:c15="http://schemas.microsoft.com/office/drawing/2012/chart" uri="{CE6537A1-D6FC-4f65-9D91-7224C49458BB}"/>
                <c:ext xmlns:c16="http://schemas.microsoft.com/office/drawing/2014/chart" uri="{C3380CC4-5D6E-409C-BE32-E72D297353CC}">
                  <c16:uniqueId val="{0000001D-10D1-4340-A58B-B0D5840336C6}"/>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years)'!$J$3:$J$47</c:f>
              <c:numCache>
                <c:formatCode>0.0</c:formatCode>
                <c:ptCount val="45"/>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numCache>
            </c:numRef>
          </c:val>
          <c:extLst>
            <c:ext xmlns:c16="http://schemas.microsoft.com/office/drawing/2014/chart" uri="{C3380CC4-5D6E-409C-BE32-E72D297353CC}">
              <c16:uniqueId val="{0000000F-F61F-429C-B648-83080D56F475}"/>
            </c:ext>
          </c:extLst>
        </c:ser>
        <c:ser>
          <c:idx val="9"/>
          <c:order val="9"/>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23"/>
              <c:layout>
                <c:manualLayout>
                  <c:x val="6.8764250025909832E-3"/>
                  <c:y val="1.00107974107337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5F2-4830-AEF4-B8D82D0FC9A2}"/>
                </c:ext>
              </c:extLst>
            </c:dLbl>
            <c:dLbl>
              <c:idx val="25"/>
              <c:layout>
                <c:manualLayout>
                  <c:x val="1.8910168757125437E-2"/>
                  <c:y val="7.3405886296500609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BD38-410E-9428-7ACEF542AD15}"/>
                </c:ext>
              </c:extLst>
            </c:dLbl>
            <c:spPr>
              <a:noFill/>
              <a:ln>
                <a:noFill/>
              </a:ln>
              <a:effectLst/>
            </c:spPr>
            <c:txPr>
              <a:bodyPr wrap="square" lIns="38100" tIns="19050" rIns="38100" bIns="19050" anchor="ctr">
                <a:spAutoFit/>
              </a:bodyPr>
              <a:lstStyle/>
              <a:p>
                <a:pPr>
                  <a:defRPr sz="1600" b="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years)'!$B$3:$B$47</c:f>
              <c:strCache>
                <c:ptCount val="45"/>
                <c:pt idx="0">
                  <c:v>NCE</c:v>
                </c:pt>
                <c:pt idx="1">
                  <c:v>NCI (D-165)</c:v>
                </c:pt>
                <c:pt idx="2">
                  <c:v>NCI (I-680)</c:v>
                </c:pt>
                <c:pt idx="3">
                  <c:v>NCI (I-689)</c:v>
                </c:pt>
                <c:pt idx="4">
                  <c:v>NCI (I-702)</c:v>
                </c:pt>
                <c:pt idx="5">
                  <c:v>NCI (I-729)</c:v>
                </c:pt>
                <c:pt idx="6">
                  <c:v>NCI (I-736)</c:v>
                </c:pt>
                <c:pt idx="7">
                  <c:v>NCI (I-737)</c:v>
                </c:pt>
                <c:pt idx="8">
                  <c:v>NCI (I-741)</c:v>
                </c:pt>
                <c:pt idx="9">
                  <c:v>NCI (I-753)</c:v>
                </c:pt>
                <c:pt idx="10">
                  <c:v>Orphan Drug (MCL)</c:v>
                </c:pt>
                <c:pt idx="11">
                  <c:v>Orphan Drug (CLL)</c:v>
                </c:pt>
                <c:pt idx="12">
                  <c:v>Orphan Drug (CLL)</c:v>
                </c:pt>
                <c:pt idx="13">
                  <c:v>Orphan Drug (WM)</c:v>
                </c:pt>
                <c:pt idx="14">
                  <c:v>Orphan Drug (CLL)</c:v>
                </c:pt>
                <c:pt idx="15">
                  <c:v>Orphan Drug (SLL)</c:v>
                </c:pt>
                <c:pt idx="16">
                  <c:v>Orphan Drug (MZL)</c:v>
                </c:pt>
                <c:pt idx="17">
                  <c:v>Orphan Drug (CGVHD)</c:v>
                </c:pt>
                <c:pt idx="18">
                  <c:v>8476284 (Compound/Method of Treating)</c:v>
                </c:pt>
                <c:pt idx="19">
                  <c:v>8497277 (Compound/Method of Treating)</c:v>
                </c:pt>
                <c:pt idx="20">
                  <c:v>8563563 (Compound/Method of Treating)</c:v>
                </c:pt>
                <c:pt idx="21">
                  <c:v>8703780 (Compound/Method of Treating)</c:v>
                </c:pt>
                <c:pt idx="22">
                  <c:v>8754090 (Method of Treating/Dose)</c:v>
                </c:pt>
                <c:pt idx="23">
                  <c:v>8952015 (Compound/Method of Treating)</c:v>
                </c:pt>
                <c:pt idx="24">
                  <c:v>8999999 (Method of Treating/Dose)</c:v>
                </c:pt>
                <c:pt idx="25">
                  <c:v>9125889 (Method of Treating/Dose)</c:v>
                </c:pt>
                <c:pt idx="26">
                  <c:v>9795604 (Method of Treating-GVHD)</c:v>
                </c:pt>
                <c:pt idx="27">
                  <c:v>9801881 (Method of Treating/Dose)</c:v>
                </c:pt>
                <c:pt idx="28">
                  <c:v>9801883 (Method of Treating/Dose)</c:v>
                </c:pt>
                <c:pt idx="29">
                  <c:v>9814721 (Method of Treating/Dose)</c:v>
                </c:pt>
                <c:pt idx="30">
                  <c:v>10004746  (Method of Treating/Dose)</c:v>
                </c:pt>
                <c:pt idx="31">
                  <c:v>10016435  (Method of Treating/Dose)</c:v>
                </c:pt>
                <c:pt idx="32">
                  <c:v>7514444 (Compound)</c:v>
                </c:pt>
                <c:pt idx="33">
                  <c:v>8008309 (Compound)</c:v>
                </c:pt>
                <c:pt idx="34">
                  <c:v>8697711 (Compound)</c:v>
                </c:pt>
                <c:pt idx="35">
                  <c:v>8735403 (Compound)</c:v>
                </c:pt>
                <c:pt idx="36">
                  <c:v>8754091 (Compound/Formulation)</c:v>
                </c:pt>
                <c:pt idx="37">
                  <c:v>8957079 (Compound)</c:v>
                </c:pt>
                <c:pt idx="38">
                  <c:v>9181257 (Compound)</c:v>
                </c:pt>
                <c:pt idx="39">
                  <c:v>9296753 (Crystalline)</c:v>
                </c:pt>
                <c:pt idx="40">
                  <c:v>9540382 (Formulation)</c:v>
                </c:pt>
                <c:pt idx="41">
                  <c:v>9713617 (Formulation)</c:v>
                </c:pt>
                <c:pt idx="42">
                  <c:v>9725455 (Crystalline)</c:v>
                </c:pt>
                <c:pt idx="43">
                  <c:v>10106548 (Crystalline)</c:v>
                </c:pt>
                <c:pt idx="44">
                  <c:v>10125140  (Crystalline)</c:v>
                </c:pt>
              </c:strCache>
            </c:strRef>
          </c:cat>
          <c:val>
            <c:numRef>
              <c:f>'Bar Graph (# years)'!$L$3:$L$47</c:f>
              <c:numCache>
                <c:formatCode>0.00</c:formatCode>
                <c:ptCount val="45"/>
                <c:pt idx="18">
                  <c:v>0</c:v>
                </c:pt>
                <c:pt idx="19">
                  <c:v>0</c:v>
                </c:pt>
                <c:pt idx="20">
                  <c:v>0</c:v>
                </c:pt>
                <c:pt idx="21">
                  <c:v>0</c:v>
                </c:pt>
                <c:pt idx="22">
                  <c:v>0</c:v>
                </c:pt>
                <c:pt idx="23">
                  <c:v>1.78507871321013</c:v>
                </c:pt>
                <c:pt idx="24">
                  <c:v>0</c:v>
                </c:pt>
                <c:pt idx="25">
                  <c:v>0.38329911019849416</c:v>
                </c:pt>
                <c:pt idx="26">
                  <c:v>0</c:v>
                </c:pt>
                <c:pt idx="27">
                  <c:v>0</c:v>
                </c:pt>
                <c:pt idx="28">
                  <c:v>0</c:v>
                </c:pt>
                <c:pt idx="29">
                  <c:v>0</c:v>
                </c:pt>
                <c:pt idx="30">
                  <c:v>0</c:v>
                </c:pt>
                <c:pt idx="31">
                  <c:v>0</c:v>
                </c:pt>
                <c:pt idx="32">
                  <c:v>0</c:v>
                </c:pt>
                <c:pt idx="33">
                  <c:v>0</c:v>
                </c:pt>
                <c:pt idx="34">
                  <c:v>1.3689253935660506E-2</c:v>
                </c:pt>
                <c:pt idx="35">
                  <c:v>0</c:v>
                </c:pt>
                <c:pt idx="36">
                  <c:v>0</c:v>
                </c:pt>
                <c:pt idx="37">
                  <c:v>0</c:v>
                </c:pt>
                <c:pt idx="38">
                  <c:v>0</c:v>
                </c:pt>
                <c:pt idx="39">
                  <c:v>0</c:v>
                </c:pt>
                <c:pt idx="40">
                  <c:v>0</c:v>
                </c:pt>
                <c:pt idx="41">
                  <c:v>0</c:v>
                </c:pt>
                <c:pt idx="42">
                  <c:v>0</c:v>
                </c:pt>
                <c:pt idx="43">
                  <c:v>0</c:v>
                </c:pt>
                <c:pt idx="44">
                  <c:v>0</c:v>
                </c:pt>
              </c:numCache>
            </c:numRef>
          </c:val>
          <c:extLst>
            <c:ext xmlns:c16="http://schemas.microsoft.com/office/drawing/2014/chart" uri="{C3380CC4-5D6E-409C-BE32-E72D297353CC}">
              <c16:uniqueId val="{00000001-8857-4539-B6E0-B458160AB11B}"/>
            </c:ext>
          </c:extLst>
        </c:ser>
        <c:dLbls>
          <c:showLegendKey val="0"/>
          <c:showVal val="0"/>
          <c:showCatName val="0"/>
          <c:showSerName val="0"/>
          <c:showPercent val="0"/>
          <c:showBubbleSize val="0"/>
        </c:dLbls>
        <c:gapWidth val="65"/>
        <c:overlap val="100"/>
        <c:axId val="977983256"/>
        <c:axId val="977978664"/>
      </c:barChart>
      <c:catAx>
        <c:axId val="977983256"/>
        <c:scaling>
          <c:orientation val="maxMin"/>
        </c:scaling>
        <c:delete val="0"/>
        <c:axPos val="l"/>
        <c:title>
          <c:tx>
            <c:rich>
              <a:bodyPr rot="54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&amp; Exclusivities</a:t>
                </a:r>
              </a:p>
            </c:rich>
          </c:tx>
          <c:layout>
            <c:manualLayout>
              <c:xMode val="edge"/>
              <c:yMode val="edge"/>
              <c:x val="2.9939972509641097E-3"/>
              <c:y val="0.4151420384839927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0"/>
        <c:lblAlgn val="ctr"/>
        <c:lblOffset val="100"/>
        <c:noMultiLvlLbl val="0"/>
      </c:catAx>
      <c:valAx>
        <c:axId val="9779786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3777540161096952"/>
              <c:y val="0.91190764687232095"/>
            </c:manualLayout>
          </c:layout>
          <c:overlay val="0"/>
          <c:spPr>
            <a:noFill/>
            <a:ln>
              <a:noFill/>
            </a:ln>
            <a:effectLst/>
          </c:spPr>
        </c:title>
        <c:numFmt formatCode="0.00" sourceLinked="1"/>
        <c:majorTickMark val="none"/>
        <c:minorTickMark val="none"/>
        <c:tickLblPos val="high"/>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8.8223404760769203E-2"/>
          <c:y val="0.95836096545649929"/>
          <c:w val="0.90744941078648478"/>
          <c:h val="3.635364317795739E-2"/>
        </c:manualLayout>
      </c:layout>
      <c:overlay val="0"/>
      <c:spPr>
        <a:noFill/>
        <a:ln>
          <a:noFill/>
        </a:ln>
        <a:effectLst/>
      </c:spPr>
      <c:txPr>
        <a:bodyPr rot="0" spcFirstLastPara="1" vertOverflow="ellipsis" vert="horz" wrap="square" anchor="ctr" anchorCtr="1"/>
        <a:lstStyle/>
        <a:p>
          <a:pPr>
            <a:defRPr sz="15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185420</xdr:colOff>
      <xdr:row>72</xdr:row>
      <xdr:rowOff>88899</xdr:rowOff>
    </xdr:from>
    <xdr:to>
      <xdr:col>20</xdr:col>
      <xdr:colOff>377099</xdr:colOff>
      <xdr:row>139</xdr:row>
      <xdr:rowOff>12700</xdr:rowOff>
    </xdr:to>
    <xdr:graphicFrame macro="">
      <xdr:nvGraphicFramePr>
        <xdr:cNvPr id="2" name="Chart 1" descr="IMBRUVICA 140 mg capsule was approved on November 13, 2013. No generic ibrutinib products have been launched yet.  &#10;USPTO identified four patent families. Patents in each family have the same expiration dates due, in part, to terminal disclaimers. The first patent family, generally expiring on December 28, 2026, covers ibrutinib and other related compounds, and methods of treating different types of lymphomas. One of the compound patents received a patent term extension associated with the FDA approval process. The second patent family, generally expiring on June 3, 2031, covers different ibrutinib dose amounts for treating different lymphomas. The third patent family, generally expiring on June 3, 2033, covers different crystalline forms of ibrutinib and different formulations containing ibrutinib. The fourth patent family, generally expiring on October 24, 2034, covers methods of treating graft versus host disease. &#10;" title="IMBRUVICA (Ibrutinib; NDA 205552)">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0.03633</cdr:x>
      <cdr:y>0.9306</cdr:y>
    </cdr:from>
    <cdr:to>
      <cdr:x>1</cdr:x>
      <cdr:y>0.95262</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805179" y="13416519"/>
          <a:ext cx="21357499" cy="317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12/28/2006                                                  12/28/2011                                                    12/28/2016                                                   </a:t>
          </a:r>
          <a:r>
            <a:rPr lang="en-US" sz="1400" b="1"/>
            <a:t>12/28/2021</a:t>
          </a:r>
          <a:r>
            <a:rPr lang="en-US" sz="1400" b="1" baseline="0"/>
            <a:t>                                                    12/28/2026                                                   12/28/2031                                                12/28/2036                                                                                           </a:t>
          </a:r>
          <a:endParaRPr lang="en-US" sz="1400" b="1"/>
        </a:p>
      </cdr:txBody>
    </cdr:sp>
  </cdr:relSizeAnchor>
  <cdr:relSizeAnchor xmlns:cdr="http://schemas.openxmlformats.org/drawingml/2006/chartDrawing">
    <cdr:from>
      <cdr:x>0.11345</cdr:x>
      <cdr:y>0.78016</cdr:y>
    </cdr:from>
    <cdr:to>
      <cdr:x>0.17975</cdr:x>
      <cdr:y>0.82641</cdr:y>
    </cdr:to>
    <cdr:sp macro="" textlink="">
      <cdr:nvSpPr>
        <cdr:cNvPr id="3" name="TextBox 2">
          <a:extLst xmlns:a="http://schemas.openxmlformats.org/drawingml/2006/main">
            <a:ext uri="{FF2B5EF4-FFF2-40B4-BE49-F238E27FC236}">
              <a16:creationId xmlns:a16="http://schemas.microsoft.com/office/drawing/2014/main" id="{CC340A24-11FF-458E-8038-B784DAC9B5C9}"/>
            </a:ext>
          </a:extLst>
        </cdr:cNvPr>
        <cdr:cNvSpPr txBox="1"/>
      </cdr:nvSpPr>
      <cdr:spPr>
        <a:xfrm xmlns:a="http://schemas.openxmlformats.org/drawingml/2006/main">
          <a:off x="2398461" y="7574404"/>
          <a:ext cx="1401536"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0.29966</cdr:x>
      <cdr:y>0.04037</cdr:y>
    </cdr:from>
    <cdr:to>
      <cdr:x>0.36537</cdr:x>
      <cdr:y>0.89172</cdr:y>
    </cdr:to>
    <cdr:grpSp>
      <cdr:nvGrpSpPr>
        <cdr:cNvPr id="4" name="Group 3">
          <a:extLst xmlns:a="http://schemas.openxmlformats.org/drawingml/2006/main">
            <a:ext uri="{FF2B5EF4-FFF2-40B4-BE49-F238E27FC236}">
              <a16:creationId xmlns:a16="http://schemas.microsoft.com/office/drawing/2014/main" id="{6A1001C5-88D3-4068-878F-98D918498693}"/>
            </a:ext>
          </a:extLst>
        </cdr:cNvPr>
        <cdr:cNvGrpSpPr/>
      </cdr:nvGrpSpPr>
      <cdr:grpSpPr>
        <a:xfrm xmlns:a="http://schemas.openxmlformats.org/drawingml/2006/main">
          <a:off x="6791973" y="491576"/>
          <a:ext cx="1489357" cy="10366685"/>
          <a:chOff x="7116034" y="791519"/>
          <a:chExt cx="1494764" cy="11408325"/>
        </a:xfrm>
      </cdr:grpSpPr>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8608160" y="1297527"/>
            <a:ext cx="2638" cy="10902317"/>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8"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7116034" y="791519"/>
            <a:ext cx="1481050" cy="551694"/>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11/13/2013</a:t>
            </a:r>
          </a:p>
        </cdr:txBody>
      </cdr:sp>
    </cdr:grpSp>
  </cdr:relSizeAnchor>
  <cdr:relSizeAnchor xmlns:cdr="http://schemas.openxmlformats.org/drawingml/2006/chartDrawing">
    <cdr:from>
      <cdr:x>0.02429</cdr:x>
      <cdr:y>0.03395</cdr:y>
    </cdr:from>
    <cdr:to>
      <cdr:x>0.18474</cdr:x>
      <cdr:y>0.03395</cdr:y>
    </cdr:to>
    <cdr:cxnSp macro="">
      <cdr:nvCxnSpPr>
        <cdr:cNvPr id="6" name="Straight Connector 5">
          <a:extLst xmlns:a="http://schemas.openxmlformats.org/drawingml/2006/main">
            <a:ext uri="{FF2B5EF4-FFF2-40B4-BE49-F238E27FC236}">
              <a16:creationId xmlns:a16="http://schemas.microsoft.com/office/drawing/2014/main" id="{EC26E2A4-9319-4943-8CEB-37DC6CA18D09}"/>
            </a:ext>
          </a:extLst>
        </cdr:cNvPr>
        <cdr:cNvCxnSpPr/>
      </cdr:nvCxnSpPr>
      <cdr:spPr>
        <a:xfrm xmlns:a="http://schemas.openxmlformats.org/drawingml/2006/main" flipH="1">
          <a:off x="538399" y="430759"/>
          <a:ext cx="3556002"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0.02315</cdr:x>
      <cdr:y>0.09498</cdr:y>
    </cdr:from>
    <cdr:to>
      <cdr:x>0.04091</cdr:x>
      <cdr:y>0.22422</cdr:y>
    </cdr:to>
    <cdr:sp macro="" textlink="">
      <cdr:nvSpPr>
        <cdr:cNvPr id="10" name="TextBox 9">
          <a:extLst xmlns:a="http://schemas.openxmlformats.org/drawingml/2006/main">
            <a:ext uri="{FF2B5EF4-FFF2-40B4-BE49-F238E27FC236}">
              <a16:creationId xmlns:a16="http://schemas.microsoft.com/office/drawing/2014/main" id="{28BD0321-C8C0-44C6-B974-85D3FF44E0F6}"/>
            </a:ext>
          </a:extLst>
        </cdr:cNvPr>
        <cdr:cNvSpPr txBox="1"/>
      </cdr:nvSpPr>
      <cdr:spPr>
        <a:xfrm xmlns:a="http://schemas.openxmlformats.org/drawingml/2006/main">
          <a:off x="513153" y="1205040"/>
          <a:ext cx="393609" cy="1639707"/>
        </a:xfrm>
        <a:prstGeom xmlns:a="http://schemas.openxmlformats.org/drawingml/2006/main" prst="rect">
          <a:avLst/>
        </a:prstGeom>
      </cdr:spPr>
      <cdr:txBody>
        <a:bodyPr xmlns:a="http://schemas.openxmlformats.org/drawingml/2006/main" vertOverflow="clip" vert="vert" wrap="square" rtlCol="0"/>
        <a:lstStyle xmlns:a="http://schemas.openxmlformats.org/drawingml/2006/main"/>
        <a:p xmlns:a="http://schemas.openxmlformats.org/drawingml/2006/main">
          <a:r>
            <a:rPr lang="en-US" sz="1600" b="1"/>
            <a:t>FDA</a:t>
          </a:r>
          <a:r>
            <a:rPr lang="en-US" sz="1600" b="1" baseline="0"/>
            <a:t> Exclusivity</a:t>
          </a:r>
          <a:endParaRPr lang="en-US" sz="1600" b="1"/>
        </a:p>
      </cdr:txBody>
    </cdr:sp>
  </cdr:relSizeAnchor>
  <cdr:relSizeAnchor xmlns:cdr="http://schemas.openxmlformats.org/drawingml/2006/chartDrawing">
    <cdr:from>
      <cdr:x>0.01857</cdr:x>
      <cdr:y>0.38068</cdr:y>
    </cdr:from>
    <cdr:to>
      <cdr:x>0.18417</cdr:x>
      <cdr:y>0.38068</cdr:y>
    </cdr:to>
    <cdr:cxnSp macro="">
      <cdr:nvCxnSpPr>
        <cdr:cNvPr id="13" name="Straight Connector 12">
          <a:extLst xmlns:a="http://schemas.openxmlformats.org/drawingml/2006/main">
            <a:ext uri="{FF2B5EF4-FFF2-40B4-BE49-F238E27FC236}">
              <a16:creationId xmlns:a16="http://schemas.microsoft.com/office/drawing/2014/main" id="{6785D505-41DB-45E1-8143-42E2684098C9}"/>
            </a:ext>
          </a:extLst>
        </cdr:cNvPr>
        <cdr:cNvCxnSpPr/>
      </cdr:nvCxnSpPr>
      <cdr:spPr>
        <a:xfrm xmlns:a="http://schemas.openxmlformats.org/drawingml/2006/main" flipH="1">
          <a:off x="411494" y="4829740"/>
          <a:ext cx="3670139" cy="0"/>
        </a:xfrm>
        <a:prstGeom xmlns:a="http://schemas.openxmlformats.org/drawingml/2006/main" prst="line">
          <a:avLst/>
        </a:prstGeom>
        <a:ln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0.02258</cdr:x>
      <cdr:y>0.42529</cdr:y>
    </cdr:from>
    <cdr:to>
      <cdr:x>0.03777</cdr:x>
      <cdr:y>0.5005</cdr:y>
    </cdr:to>
    <cdr:sp macro="" textlink="">
      <cdr:nvSpPr>
        <cdr:cNvPr id="20" name="TextBox 19">
          <a:extLst xmlns:a="http://schemas.openxmlformats.org/drawingml/2006/main">
            <a:ext uri="{FF2B5EF4-FFF2-40B4-BE49-F238E27FC236}">
              <a16:creationId xmlns:a16="http://schemas.microsoft.com/office/drawing/2014/main" id="{92AC9459-8DE0-4EB5-A97C-824AF67D6BE6}"/>
            </a:ext>
          </a:extLst>
        </cdr:cNvPr>
        <cdr:cNvSpPr txBox="1"/>
      </cdr:nvSpPr>
      <cdr:spPr>
        <a:xfrm xmlns:a="http://schemas.openxmlformats.org/drawingml/2006/main" rot="5400000">
          <a:off x="191546" y="5704576"/>
          <a:ext cx="954212" cy="3366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600" b="1"/>
        </a:p>
      </cdr:txBody>
    </cdr:sp>
  </cdr:relSizeAnchor>
  <cdr:relSizeAnchor xmlns:cdr="http://schemas.openxmlformats.org/drawingml/2006/chartDrawing">
    <cdr:from>
      <cdr:x>0.47937</cdr:x>
      <cdr:y>0.46396</cdr:y>
    </cdr:from>
    <cdr:to>
      <cdr:x>0.52063</cdr:x>
      <cdr:y>0.53604</cdr:y>
    </cdr:to>
    <cdr:sp macro="" textlink="">
      <cdr:nvSpPr>
        <cdr:cNvPr id="33" name="TextBox 32">
          <a:extLst xmlns:a="http://schemas.openxmlformats.org/drawingml/2006/main">
            <a:ext uri="{FF2B5EF4-FFF2-40B4-BE49-F238E27FC236}">
              <a16:creationId xmlns:a16="http://schemas.microsoft.com/office/drawing/2014/main" id="{493F2F81-074C-4EB1-927A-E0456A38F601}"/>
            </a:ext>
          </a:extLst>
        </cdr:cNvPr>
        <cdr:cNvSpPr txBox="1"/>
      </cdr:nvSpPr>
      <cdr:spPr>
        <a:xfrm xmlns:a="http://schemas.openxmlformats.org/drawingml/2006/main">
          <a:off x="10624139" y="5886450"/>
          <a:ext cx="914400" cy="914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0.47937</cdr:x>
      <cdr:y>0.46396</cdr:y>
    </cdr:from>
    <cdr:to>
      <cdr:x>0.52063</cdr:x>
      <cdr:y>0.53604</cdr:y>
    </cdr:to>
    <cdr:sp macro="" textlink="">
      <cdr:nvSpPr>
        <cdr:cNvPr id="34" name="TextBox 33">
          <a:extLst xmlns:a="http://schemas.openxmlformats.org/drawingml/2006/main">
            <a:ext uri="{FF2B5EF4-FFF2-40B4-BE49-F238E27FC236}">
              <a16:creationId xmlns:a16="http://schemas.microsoft.com/office/drawing/2014/main" id="{1060B543-79FD-4D42-B2C2-12A8FCAA02A4}"/>
            </a:ext>
          </a:extLst>
        </cdr:cNvPr>
        <cdr:cNvSpPr txBox="1"/>
      </cdr:nvSpPr>
      <cdr:spPr>
        <a:xfrm xmlns:a="http://schemas.openxmlformats.org/drawingml/2006/main">
          <a:off x="10624139" y="5886450"/>
          <a:ext cx="914400" cy="914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0.01398</cdr:x>
      <cdr:y>0.71722</cdr:y>
    </cdr:from>
    <cdr:to>
      <cdr:x>0.0306</cdr:x>
      <cdr:y>0.86186</cdr:y>
    </cdr:to>
    <cdr:sp macro="" textlink="">
      <cdr:nvSpPr>
        <cdr:cNvPr id="35" name="TextBox 34">
          <a:extLst xmlns:a="http://schemas.openxmlformats.org/drawingml/2006/main">
            <a:ext uri="{FF2B5EF4-FFF2-40B4-BE49-F238E27FC236}">
              <a16:creationId xmlns:a16="http://schemas.microsoft.com/office/drawing/2014/main" id="{130E6BC9-6DF0-42CD-A966-BB0A75179413}"/>
            </a:ext>
          </a:extLst>
        </cdr:cNvPr>
        <cdr:cNvSpPr txBox="1"/>
      </cdr:nvSpPr>
      <cdr:spPr>
        <a:xfrm xmlns:a="http://schemas.openxmlformats.org/drawingml/2006/main" rot="5400000">
          <a:off x="-423545" y="9832976"/>
          <a:ext cx="1835150" cy="3683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400" b="1"/>
            <a:t>Compounds and Formulation</a:t>
          </a:r>
        </a:p>
      </cdr:txBody>
    </cdr:sp>
  </cdr:relSizeAnchor>
  <cdr:relSizeAnchor xmlns:cdr="http://schemas.openxmlformats.org/drawingml/2006/chartDrawing">
    <cdr:from>
      <cdr:x>0.01857</cdr:x>
      <cdr:y>0.64994</cdr:y>
    </cdr:from>
    <cdr:to>
      <cdr:x>0.18417</cdr:x>
      <cdr:y>0.64994</cdr:y>
    </cdr:to>
    <cdr:cxnSp macro="">
      <cdr:nvCxnSpPr>
        <cdr:cNvPr id="36" name="Straight Connector 35">
          <a:extLst xmlns:a="http://schemas.openxmlformats.org/drawingml/2006/main">
            <a:ext uri="{FF2B5EF4-FFF2-40B4-BE49-F238E27FC236}">
              <a16:creationId xmlns:a16="http://schemas.microsoft.com/office/drawing/2014/main" id="{C277A44E-2647-469C-89B8-FA7D1DB8AE6A}"/>
            </a:ext>
          </a:extLst>
        </cdr:cNvPr>
        <cdr:cNvCxnSpPr/>
      </cdr:nvCxnSpPr>
      <cdr:spPr>
        <a:xfrm xmlns:a="http://schemas.openxmlformats.org/drawingml/2006/main" flipH="1">
          <a:off x="411494" y="8246040"/>
          <a:ext cx="3670139" cy="0"/>
        </a:xfrm>
        <a:prstGeom xmlns:a="http://schemas.openxmlformats.org/drawingml/2006/main" prst="line">
          <a:avLst/>
        </a:prstGeom>
        <a:ln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0.01971</cdr:x>
      <cdr:y>0.45546</cdr:y>
    </cdr:from>
    <cdr:to>
      <cdr:x>0.03289</cdr:x>
      <cdr:y>0.54655</cdr:y>
    </cdr:to>
    <cdr:sp macro="" textlink="">
      <cdr:nvSpPr>
        <cdr:cNvPr id="37" name="TextBox 36">
          <a:extLst xmlns:a="http://schemas.openxmlformats.org/drawingml/2006/main">
            <a:ext uri="{FF2B5EF4-FFF2-40B4-BE49-F238E27FC236}">
              <a16:creationId xmlns:a16="http://schemas.microsoft.com/office/drawing/2014/main" id="{28CA3362-F5B6-41B4-90A8-DB6D42862788}"/>
            </a:ext>
          </a:extLst>
        </cdr:cNvPr>
        <cdr:cNvSpPr txBox="1"/>
      </cdr:nvSpPr>
      <cdr:spPr>
        <a:xfrm xmlns:a="http://schemas.openxmlformats.org/drawingml/2006/main" rot="5400000">
          <a:off x="5080" y="6210301"/>
          <a:ext cx="1155700" cy="2921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400" b="1"/>
            <a:t>Methods of Use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56"/>
  <sheetViews>
    <sheetView zoomScale="90" zoomScaleNormal="90" workbookViewId="0">
      <pane xSplit="1" ySplit="1" topLeftCell="B26" activePane="bottomRight" state="frozen"/>
      <selection pane="topRight" activeCell="B1" sqref="B1"/>
      <selection pane="bottomLeft" activeCell="A2" sqref="A2"/>
      <selection pane="bottomRight" activeCell="A5" sqref="A5"/>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14.33203125" style="1" customWidth="1"/>
    <col min="10" max="10" width="16.6640625" customWidth="1"/>
    <col min="11" max="11" width="20.5546875" customWidth="1"/>
    <col min="12" max="12" width="29.5546875" style="1" customWidth="1"/>
    <col min="13" max="13" width="34.109375" style="1" customWidth="1"/>
    <col min="14" max="14" width="14.6640625" customWidth="1"/>
    <col min="15" max="15" width="18" customWidth="1"/>
    <col min="16" max="18" width="21.109375" customWidth="1"/>
    <col min="19" max="19" width="22.5546875" customWidth="1"/>
    <col min="20" max="21" width="21.88671875" customWidth="1"/>
    <col min="22" max="22" width="27" customWidth="1"/>
    <col min="23" max="23" width="16.88671875" customWidth="1"/>
    <col min="24" max="24" width="10.5546875" bestFit="1" customWidth="1"/>
  </cols>
  <sheetData>
    <row r="1" spans="1:23" s="28" customFormat="1" ht="133.5" customHeight="1" x14ac:dyDescent="0.3">
      <c r="A1" s="21" t="s">
        <v>0</v>
      </c>
      <c r="B1" s="22" t="s">
        <v>1</v>
      </c>
      <c r="C1" s="22" t="s">
        <v>2</v>
      </c>
      <c r="D1" s="22" t="s">
        <v>3</v>
      </c>
      <c r="E1" s="22" t="s">
        <v>4</v>
      </c>
      <c r="F1" s="23" t="s">
        <v>5</v>
      </c>
      <c r="G1" s="22" t="s">
        <v>6</v>
      </c>
      <c r="H1" s="24" t="s">
        <v>7</v>
      </c>
      <c r="I1" s="22" t="s">
        <v>8</v>
      </c>
      <c r="J1" s="22" t="s">
        <v>9</v>
      </c>
      <c r="K1" s="48" t="s">
        <v>10</v>
      </c>
      <c r="L1" s="22" t="s">
        <v>11</v>
      </c>
      <c r="M1" s="42" t="s">
        <v>12</v>
      </c>
      <c r="N1" s="25" t="s">
        <v>13</v>
      </c>
      <c r="O1" s="22" t="s">
        <v>14</v>
      </c>
      <c r="P1" s="5" t="s">
        <v>15</v>
      </c>
      <c r="Q1" s="22" t="s">
        <v>16</v>
      </c>
      <c r="R1" s="22" t="s">
        <v>17</v>
      </c>
      <c r="S1" s="44" t="s">
        <v>18</v>
      </c>
      <c r="T1" s="45" t="s">
        <v>19</v>
      </c>
      <c r="U1" s="29" t="s">
        <v>20</v>
      </c>
      <c r="V1" s="26" t="s">
        <v>21</v>
      </c>
      <c r="W1" s="27" t="s">
        <v>22</v>
      </c>
    </row>
    <row r="2" spans="1:23" s="7" customFormat="1" ht="90" customHeight="1" x14ac:dyDescent="0.3">
      <c r="A2" s="11" t="s">
        <v>23</v>
      </c>
      <c r="B2" s="11" t="s">
        <v>24</v>
      </c>
      <c r="C2" s="11" t="s">
        <v>24</v>
      </c>
      <c r="D2" s="11" t="s">
        <v>25</v>
      </c>
      <c r="E2" s="11" t="s">
        <v>24</v>
      </c>
      <c r="F2" s="11" t="s">
        <v>26</v>
      </c>
      <c r="G2" s="11" t="s">
        <v>24</v>
      </c>
      <c r="H2" s="11" t="s">
        <v>27</v>
      </c>
      <c r="I2" s="11" t="s">
        <v>24</v>
      </c>
      <c r="J2" s="11" t="s">
        <v>24</v>
      </c>
      <c r="K2" s="43" t="s">
        <v>28</v>
      </c>
      <c r="L2" s="11" t="s">
        <v>29</v>
      </c>
      <c r="M2" s="43" t="s">
        <v>30</v>
      </c>
      <c r="N2" s="11" t="s">
        <v>31</v>
      </c>
      <c r="O2" s="11" t="s">
        <v>32</v>
      </c>
      <c r="P2" s="11" t="s">
        <v>23</v>
      </c>
      <c r="Q2" s="11" t="s">
        <v>33</v>
      </c>
      <c r="R2" s="11" t="s">
        <v>34</v>
      </c>
      <c r="S2" s="11" t="s">
        <v>35</v>
      </c>
      <c r="T2" s="11" t="s">
        <v>36</v>
      </c>
      <c r="U2" s="12" t="s">
        <v>24</v>
      </c>
      <c r="V2" s="12" t="s">
        <v>37</v>
      </c>
      <c r="W2" s="12" t="s">
        <v>38</v>
      </c>
    </row>
    <row r="3" spans="1:23" s="3" customFormat="1" x14ac:dyDescent="0.3">
      <c r="A3" s="56" t="s">
        <v>39</v>
      </c>
      <c r="B3" s="57">
        <v>39079</v>
      </c>
      <c r="C3" s="49">
        <v>39079</v>
      </c>
      <c r="D3" s="33">
        <f>DATEDIF(B3,C3,"D")</f>
        <v>0</v>
      </c>
      <c r="E3" s="49">
        <v>39079</v>
      </c>
      <c r="F3" s="3">
        <f>DATEDIF(C3,E3,"D")</f>
        <v>0</v>
      </c>
      <c r="G3" s="49">
        <v>39910</v>
      </c>
      <c r="H3" s="3">
        <f>DATEDIF(E3,G3,"D")</f>
        <v>831</v>
      </c>
      <c r="I3" s="49">
        <v>46384</v>
      </c>
      <c r="J3" s="57">
        <v>41591</v>
      </c>
      <c r="K3" s="52">
        <f>IF(J3&lt;G3, 0, IF(Q3&lt;I3, IF(Q3&lt;J3, (Q3-G3), (J3-G3)), IF(I3&lt;J3, (I3-G3), (J3-G3))))</f>
        <v>1681</v>
      </c>
      <c r="L3" s="49">
        <v>46658</v>
      </c>
      <c r="M3" s="52">
        <f>IF(G3&lt;J3, IF(R3&lt;I3, (R3-J3), (I3-J3)), IF(R3&lt;I3, (R3-G3), (I3-G3)))</f>
        <v>4793</v>
      </c>
      <c r="N3" s="52">
        <v>0</v>
      </c>
      <c r="O3" s="49">
        <f>I3+N3</f>
        <v>46384</v>
      </c>
      <c r="P3" s="52">
        <v>0</v>
      </c>
      <c r="Q3" s="49">
        <f t="shared" ref="Q3:Q24" si="0">IF(L3&gt;O3,O3,L3)</f>
        <v>46384</v>
      </c>
      <c r="R3" s="49">
        <f t="shared" ref="R3:R38" si="1">Q3+P3</f>
        <v>46384</v>
      </c>
      <c r="S3" s="58">
        <f>DATE(YEAR(R3),MONTH(R3)+6,DAY(R3))</f>
        <v>46566</v>
      </c>
      <c r="T3" s="59"/>
      <c r="U3" s="57"/>
      <c r="W3" s="60">
        <f t="shared" ref="W3:W29" si="2">DATEDIF(Q3,O3,"d")</f>
        <v>0</v>
      </c>
    </row>
    <row r="4" spans="1:23" s="3" customFormat="1" x14ac:dyDescent="0.3">
      <c r="A4" s="56" t="s">
        <v>40</v>
      </c>
      <c r="B4" s="57">
        <v>39079</v>
      </c>
      <c r="C4" s="49">
        <v>39079</v>
      </c>
      <c r="D4" s="33">
        <f t="shared" ref="D4:D38" si="3">DATEDIF(B4,C4,"D")</f>
        <v>0</v>
      </c>
      <c r="E4" s="49">
        <v>40001</v>
      </c>
      <c r="F4" s="3">
        <f t="shared" ref="F4:F38" si="4">DATEDIF(C4,E4,"D")</f>
        <v>922</v>
      </c>
      <c r="G4" s="49">
        <v>40785</v>
      </c>
      <c r="H4" s="3">
        <f t="shared" ref="H4:H38" si="5">DATEDIF(E4,G4,"D")</f>
        <v>784</v>
      </c>
      <c r="I4" s="49">
        <v>46384</v>
      </c>
      <c r="J4" s="57">
        <v>41591</v>
      </c>
      <c r="K4" s="52">
        <f>IF(J4&lt;G4, 0, IF(Q4&lt;I4, IF(Q4&lt;J4, (Q4-G4), (J4-G4)), IF(I4&lt;J4, (I4-G4), (J4-G4))))</f>
        <v>806</v>
      </c>
      <c r="L4" s="50">
        <v>46384</v>
      </c>
      <c r="M4" s="52">
        <f t="shared" ref="M4:M7" si="6">IF(G4&lt;J4, IF(R4&lt;I4, (R4-J4), (I4-J4)), IF(R4&lt;I4, (R4-G4), (I4-G4)))</f>
        <v>4793</v>
      </c>
      <c r="N4" s="52">
        <v>83</v>
      </c>
      <c r="O4" s="49">
        <f t="shared" ref="O4:O38" si="7">I4+N4</f>
        <v>46467</v>
      </c>
      <c r="P4" s="52">
        <v>320</v>
      </c>
      <c r="Q4" s="49">
        <f t="shared" si="0"/>
        <v>46384</v>
      </c>
      <c r="R4" s="49">
        <f t="shared" si="1"/>
        <v>46704</v>
      </c>
      <c r="S4" s="58">
        <f t="shared" ref="S4:S38" si="8">DATE(YEAR(R4),MONTH(R4)+6,DAY(R4))</f>
        <v>46886</v>
      </c>
      <c r="T4" s="59"/>
      <c r="U4" s="57"/>
      <c r="W4" s="60">
        <v>0</v>
      </c>
    </row>
    <row r="5" spans="1:23" s="3" customFormat="1" x14ac:dyDescent="0.3">
      <c r="A5" s="61" t="s">
        <v>41</v>
      </c>
      <c r="B5" s="57">
        <v>39079</v>
      </c>
      <c r="C5" s="49">
        <v>39079</v>
      </c>
      <c r="D5" s="33">
        <f t="shared" si="3"/>
        <v>0</v>
      </c>
      <c r="E5" s="49">
        <v>40893</v>
      </c>
      <c r="F5" s="3">
        <f t="shared" si="4"/>
        <v>1814</v>
      </c>
      <c r="G5" s="49">
        <v>41457</v>
      </c>
      <c r="H5" s="3">
        <f t="shared" si="5"/>
        <v>564</v>
      </c>
      <c r="I5" s="49">
        <v>46384</v>
      </c>
      <c r="J5" s="57">
        <v>41591</v>
      </c>
      <c r="K5" s="52">
        <f>IF(J5&lt;G5, 0, IF(Q5&lt;I5, IF(Q5&lt;J5, (Q5-G5), (J5-G5)), IF(I5&lt;J5, (I5-G5), (J5-G5))))</f>
        <v>134</v>
      </c>
      <c r="L5" s="49">
        <v>47775</v>
      </c>
      <c r="M5" s="52">
        <f t="shared" si="6"/>
        <v>4793</v>
      </c>
      <c r="N5" s="52">
        <v>0</v>
      </c>
      <c r="O5" s="49">
        <f t="shared" si="7"/>
        <v>46384</v>
      </c>
      <c r="P5" s="52">
        <v>0</v>
      </c>
      <c r="Q5" s="49">
        <f t="shared" si="0"/>
        <v>46384</v>
      </c>
      <c r="R5" s="49">
        <f t="shared" si="1"/>
        <v>46384</v>
      </c>
      <c r="S5" s="58">
        <f t="shared" si="8"/>
        <v>46566</v>
      </c>
      <c r="T5" s="59"/>
      <c r="U5" s="57"/>
      <c r="W5" s="60">
        <f t="shared" si="2"/>
        <v>0</v>
      </c>
    </row>
    <row r="6" spans="1:23" s="3" customFormat="1" x14ac:dyDescent="0.3">
      <c r="A6" s="61" t="s">
        <v>42</v>
      </c>
      <c r="B6" s="57">
        <v>39079</v>
      </c>
      <c r="C6" s="49">
        <v>39079</v>
      </c>
      <c r="D6" s="33">
        <f t="shared" si="3"/>
        <v>0</v>
      </c>
      <c r="E6" s="49">
        <v>40883</v>
      </c>
      <c r="F6" s="3">
        <f t="shared" si="4"/>
        <v>1804</v>
      </c>
      <c r="G6" s="49">
        <v>41485</v>
      </c>
      <c r="H6" s="3">
        <f t="shared" si="5"/>
        <v>602</v>
      </c>
      <c r="I6" s="49">
        <v>46384</v>
      </c>
      <c r="J6" s="57">
        <v>41591</v>
      </c>
      <c r="K6" s="52">
        <f>IF(J6&lt;G6, 0, IF(Q6&lt;I6, IF(Q6&lt;J6, (Q6-G6), (J6-G6)), IF(I6&lt;J6, (I6-G6), (J6-G6))))</f>
        <v>106</v>
      </c>
      <c r="L6" s="49">
        <v>47775</v>
      </c>
      <c r="M6" s="52">
        <f t="shared" si="6"/>
        <v>4793</v>
      </c>
      <c r="N6" s="34">
        <v>0</v>
      </c>
      <c r="O6" s="49">
        <f t="shared" si="7"/>
        <v>46384</v>
      </c>
      <c r="P6" s="34">
        <v>0</v>
      </c>
      <c r="Q6" s="49">
        <f t="shared" si="0"/>
        <v>46384</v>
      </c>
      <c r="R6" s="49">
        <f t="shared" si="1"/>
        <v>46384</v>
      </c>
      <c r="S6" s="58">
        <f t="shared" si="8"/>
        <v>46566</v>
      </c>
      <c r="T6" s="59"/>
      <c r="U6" s="57"/>
      <c r="W6" s="60">
        <f t="shared" si="2"/>
        <v>0</v>
      </c>
    </row>
    <row r="7" spans="1:23" s="3" customFormat="1" x14ac:dyDescent="0.3">
      <c r="A7" s="61" t="s">
        <v>43</v>
      </c>
      <c r="B7" s="57">
        <v>39079</v>
      </c>
      <c r="C7" s="49">
        <v>39079</v>
      </c>
      <c r="D7" s="33">
        <f t="shared" si="3"/>
        <v>0</v>
      </c>
      <c r="E7" s="49">
        <v>40938</v>
      </c>
      <c r="F7" s="3">
        <f t="shared" si="4"/>
        <v>1859</v>
      </c>
      <c r="G7" s="49">
        <v>41569</v>
      </c>
      <c r="H7" s="3">
        <f t="shared" si="5"/>
        <v>631</v>
      </c>
      <c r="I7" s="49">
        <v>46384</v>
      </c>
      <c r="J7" s="57">
        <v>41591</v>
      </c>
      <c r="K7" s="52">
        <f>IF(J7&lt;G7, 0, IF(Q7&lt;I7, IF(Q7&lt;J7, (Q7-G7), (J7-G7)), IF(I7&lt;J7, (I7-G7), (J7-G7))))</f>
        <v>22</v>
      </c>
      <c r="L7" s="51">
        <f>O7</f>
        <v>46503</v>
      </c>
      <c r="M7" s="52">
        <f t="shared" si="6"/>
        <v>4793</v>
      </c>
      <c r="N7" s="34">
        <v>119</v>
      </c>
      <c r="O7" s="49">
        <f t="shared" si="7"/>
        <v>46503</v>
      </c>
      <c r="P7" s="34">
        <v>0</v>
      </c>
      <c r="Q7" s="49">
        <f t="shared" si="0"/>
        <v>46503</v>
      </c>
      <c r="R7" s="49">
        <f t="shared" si="1"/>
        <v>46503</v>
      </c>
      <c r="S7" s="58">
        <f t="shared" si="8"/>
        <v>46686</v>
      </c>
      <c r="T7" s="59"/>
      <c r="U7" s="57"/>
      <c r="W7" s="60">
        <f t="shared" si="2"/>
        <v>0</v>
      </c>
    </row>
    <row r="8" spans="1:23" s="3" customFormat="1" x14ac:dyDescent="0.3">
      <c r="A8" s="61" t="s">
        <v>44</v>
      </c>
      <c r="B8" s="57">
        <v>39079</v>
      </c>
      <c r="C8" s="49">
        <v>39079</v>
      </c>
      <c r="D8" s="33">
        <f t="shared" si="3"/>
        <v>0</v>
      </c>
      <c r="E8" s="49">
        <v>41052</v>
      </c>
      <c r="F8" s="3">
        <f t="shared" si="4"/>
        <v>1973</v>
      </c>
      <c r="G8" s="49">
        <v>41744</v>
      </c>
      <c r="H8" s="3">
        <f t="shared" si="5"/>
        <v>692</v>
      </c>
      <c r="I8" s="49">
        <v>46384</v>
      </c>
      <c r="J8" s="57">
        <v>41591</v>
      </c>
      <c r="K8" s="52">
        <f t="shared" ref="K8:K38" si="9">IF(J8&lt;G8, 0, IF(Q8&lt;I8, IF(Q8&lt;J8, (Q8-G8), (J8-G8)), IF(I8&lt;J8, (I8-G8), (J8-G8))))</f>
        <v>0</v>
      </c>
      <c r="L8" s="49">
        <v>46384</v>
      </c>
      <c r="M8" s="52">
        <f t="shared" ref="M8:M38" si="10">IF(G8&lt;J8, IF(R8&lt;I8, (R8-J8), (I8-J8)), IF(R8&lt;I8, (R8-G8), (I8-G8)))</f>
        <v>4640</v>
      </c>
      <c r="N8" s="34">
        <v>5</v>
      </c>
      <c r="O8" s="49">
        <f t="shared" si="7"/>
        <v>46389</v>
      </c>
      <c r="P8" s="34">
        <v>0</v>
      </c>
      <c r="Q8" s="49">
        <f t="shared" si="0"/>
        <v>46384</v>
      </c>
      <c r="R8" s="49">
        <f t="shared" si="1"/>
        <v>46384</v>
      </c>
      <c r="S8" s="58">
        <f t="shared" si="8"/>
        <v>46566</v>
      </c>
      <c r="T8" s="59"/>
      <c r="U8" s="57"/>
      <c r="W8" s="60">
        <f t="shared" si="2"/>
        <v>5</v>
      </c>
    </row>
    <row r="9" spans="1:23" s="3" customFormat="1" ht="15.6" x14ac:dyDescent="0.3">
      <c r="A9" s="61" t="s">
        <v>45</v>
      </c>
      <c r="B9" s="57">
        <v>39079</v>
      </c>
      <c r="C9" s="35">
        <v>39079</v>
      </c>
      <c r="D9" s="33">
        <f t="shared" si="3"/>
        <v>0</v>
      </c>
      <c r="E9" s="35">
        <v>41078</v>
      </c>
      <c r="F9" s="3">
        <f t="shared" si="4"/>
        <v>1999</v>
      </c>
      <c r="G9" s="49">
        <v>41751</v>
      </c>
      <c r="H9" s="3">
        <f t="shared" si="5"/>
        <v>673</v>
      </c>
      <c r="I9" s="49">
        <v>46384</v>
      </c>
      <c r="J9" s="57">
        <v>41591</v>
      </c>
      <c r="K9" s="52">
        <f t="shared" si="9"/>
        <v>0</v>
      </c>
      <c r="L9" s="49">
        <v>46384</v>
      </c>
      <c r="M9" s="52">
        <f t="shared" si="10"/>
        <v>4633</v>
      </c>
      <c r="N9" s="34">
        <v>0</v>
      </c>
      <c r="O9" s="49">
        <f t="shared" si="7"/>
        <v>46384</v>
      </c>
      <c r="P9" s="34">
        <v>0</v>
      </c>
      <c r="Q9" s="49">
        <f t="shared" si="0"/>
        <v>46384</v>
      </c>
      <c r="R9" s="49">
        <f t="shared" si="1"/>
        <v>46384</v>
      </c>
      <c r="S9" s="58">
        <f t="shared" si="8"/>
        <v>46566</v>
      </c>
      <c r="T9" s="59"/>
      <c r="U9" s="57"/>
      <c r="W9" s="60">
        <f t="shared" si="2"/>
        <v>0</v>
      </c>
    </row>
    <row r="10" spans="1:23" s="3" customFormat="1" x14ac:dyDescent="0.3">
      <c r="A10" s="61" t="s">
        <v>46</v>
      </c>
      <c r="B10" s="57">
        <v>39079</v>
      </c>
      <c r="C10" s="49">
        <v>39079</v>
      </c>
      <c r="D10" s="33">
        <f t="shared" si="3"/>
        <v>0</v>
      </c>
      <c r="E10" s="49">
        <v>40815</v>
      </c>
      <c r="F10" s="3">
        <f t="shared" si="4"/>
        <v>1736</v>
      </c>
      <c r="G10" s="49">
        <v>41786</v>
      </c>
      <c r="H10" s="3">
        <f t="shared" si="5"/>
        <v>971</v>
      </c>
      <c r="I10" s="49">
        <v>46384</v>
      </c>
      <c r="J10" s="57">
        <v>41591</v>
      </c>
      <c r="K10" s="52">
        <f t="shared" si="9"/>
        <v>0</v>
      </c>
      <c r="L10" s="49">
        <v>46384</v>
      </c>
      <c r="M10" s="52">
        <f t="shared" si="10"/>
        <v>4598</v>
      </c>
      <c r="N10" s="34">
        <v>0</v>
      </c>
      <c r="O10" s="49">
        <f t="shared" si="7"/>
        <v>46384</v>
      </c>
      <c r="P10" s="34">
        <v>0</v>
      </c>
      <c r="Q10" s="49">
        <f t="shared" si="0"/>
        <v>46384</v>
      </c>
      <c r="R10" s="49">
        <f t="shared" si="1"/>
        <v>46384</v>
      </c>
      <c r="S10" s="58">
        <f t="shared" si="8"/>
        <v>46566</v>
      </c>
      <c r="T10" s="59"/>
      <c r="U10" s="57"/>
      <c r="W10" s="60">
        <f t="shared" si="2"/>
        <v>0</v>
      </c>
    </row>
    <row r="11" spans="1:23" s="3" customFormat="1" x14ac:dyDescent="0.3">
      <c r="A11" s="61" t="s">
        <v>47</v>
      </c>
      <c r="B11" s="57">
        <v>39079</v>
      </c>
      <c r="C11" s="49">
        <v>40697</v>
      </c>
      <c r="D11" s="33">
        <f t="shared" si="3"/>
        <v>1618</v>
      </c>
      <c r="E11" s="49">
        <v>40906</v>
      </c>
      <c r="F11" s="3">
        <f t="shared" si="4"/>
        <v>209</v>
      </c>
      <c r="G11" s="49">
        <v>41807</v>
      </c>
      <c r="H11" s="3">
        <f t="shared" si="5"/>
        <v>901</v>
      </c>
      <c r="I11" s="49">
        <v>48002</v>
      </c>
      <c r="J11" s="57">
        <v>41591</v>
      </c>
      <c r="K11" s="52">
        <f t="shared" si="9"/>
        <v>0</v>
      </c>
      <c r="L11" s="49">
        <v>48002</v>
      </c>
      <c r="M11" s="52">
        <f t="shared" si="10"/>
        <v>6195</v>
      </c>
      <c r="N11" s="34">
        <v>0</v>
      </c>
      <c r="O11" s="49">
        <f t="shared" si="7"/>
        <v>48002</v>
      </c>
      <c r="P11" s="34">
        <v>0</v>
      </c>
      <c r="Q11" s="49">
        <f t="shared" si="0"/>
        <v>48002</v>
      </c>
      <c r="R11" s="49">
        <f t="shared" si="1"/>
        <v>48002</v>
      </c>
      <c r="S11" s="58">
        <f t="shared" si="8"/>
        <v>48185</v>
      </c>
      <c r="T11" s="59"/>
      <c r="U11" s="57"/>
      <c r="W11" s="60">
        <f t="shared" si="2"/>
        <v>0</v>
      </c>
    </row>
    <row r="12" spans="1:23" s="3" customFormat="1" x14ac:dyDescent="0.3">
      <c r="A12" s="61" t="s">
        <v>48</v>
      </c>
      <c r="B12" s="57">
        <v>39079</v>
      </c>
      <c r="C12" s="49">
        <v>39079</v>
      </c>
      <c r="D12" s="33">
        <f t="shared" si="3"/>
        <v>0</v>
      </c>
      <c r="E12" s="49">
        <v>41095</v>
      </c>
      <c r="F12" s="3">
        <f t="shared" si="4"/>
        <v>2016</v>
      </c>
      <c r="G12" s="49">
        <v>41807</v>
      </c>
      <c r="H12" s="3">
        <f t="shared" si="5"/>
        <v>712</v>
      </c>
      <c r="I12" s="49">
        <v>46384</v>
      </c>
      <c r="J12" s="57">
        <v>41591</v>
      </c>
      <c r="K12" s="52">
        <f t="shared" si="9"/>
        <v>0</v>
      </c>
      <c r="L12" s="49">
        <v>46384</v>
      </c>
      <c r="M12" s="52">
        <f t="shared" si="10"/>
        <v>4577</v>
      </c>
      <c r="N12" s="34">
        <v>0</v>
      </c>
      <c r="O12" s="49">
        <f t="shared" si="7"/>
        <v>46384</v>
      </c>
      <c r="P12" s="34">
        <v>0</v>
      </c>
      <c r="Q12" s="49">
        <f t="shared" si="0"/>
        <v>46384</v>
      </c>
      <c r="R12" s="49">
        <f t="shared" si="1"/>
        <v>46384</v>
      </c>
      <c r="S12" s="58">
        <f t="shared" si="8"/>
        <v>46566</v>
      </c>
      <c r="T12" s="59"/>
      <c r="U12" s="57"/>
      <c r="W12" s="60">
        <f t="shared" si="2"/>
        <v>0</v>
      </c>
    </row>
    <row r="13" spans="1:23" s="3" customFormat="1" x14ac:dyDescent="0.3">
      <c r="A13" s="61" t="s">
        <v>49</v>
      </c>
      <c r="B13" s="57">
        <v>39079</v>
      </c>
      <c r="C13" s="49">
        <v>39079</v>
      </c>
      <c r="D13" s="33">
        <f t="shared" si="3"/>
        <v>0</v>
      </c>
      <c r="E13" s="49">
        <v>40470</v>
      </c>
      <c r="F13" s="3">
        <f t="shared" si="4"/>
        <v>1391</v>
      </c>
      <c r="G13" s="49">
        <v>42045</v>
      </c>
      <c r="H13" s="3">
        <f t="shared" si="5"/>
        <v>1575</v>
      </c>
      <c r="I13" s="49">
        <v>46384</v>
      </c>
      <c r="J13" s="57">
        <v>41591</v>
      </c>
      <c r="K13" s="52">
        <f t="shared" si="9"/>
        <v>0</v>
      </c>
      <c r="L13" s="49">
        <v>46384</v>
      </c>
      <c r="M13" s="52">
        <f t="shared" si="10"/>
        <v>4339</v>
      </c>
      <c r="N13" s="34">
        <v>652</v>
      </c>
      <c r="O13" s="49">
        <f t="shared" si="7"/>
        <v>47036</v>
      </c>
      <c r="P13" s="34">
        <v>0</v>
      </c>
      <c r="Q13" s="49">
        <f t="shared" si="0"/>
        <v>46384</v>
      </c>
      <c r="R13" s="49">
        <f t="shared" si="1"/>
        <v>46384</v>
      </c>
      <c r="S13" s="58">
        <f t="shared" si="8"/>
        <v>46566</v>
      </c>
      <c r="T13" s="59"/>
      <c r="U13" s="57"/>
      <c r="W13" s="60">
        <f t="shared" si="2"/>
        <v>652</v>
      </c>
    </row>
    <row r="14" spans="1:23" s="3" customFormat="1" x14ac:dyDescent="0.3">
      <c r="A14" s="61" t="s">
        <v>50</v>
      </c>
      <c r="B14" s="57">
        <v>39079</v>
      </c>
      <c r="C14" s="49">
        <v>39079</v>
      </c>
      <c r="D14" s="33">
        <f t="shared" si="3"/>
        <v>0</v>
      </c>
      <c r="E14" s="49">
        <v>41199</v>
      </c>
      <c r="F14" s="3">
        <f t="shared" si="4"/>
        <v>2120</v>
      </c>
      <c r="G14" s="49">
        <v>42052</v>
      </c>
      <c r="H14" s="3">
        <f t="shared" si="5"/>
        <v>853</v>
      </c>
      <c r="I14" s="49">
        <v>46384</v>
      </c>
      <c r="J14" s="57">
        <v>41591</v>
      </c>
      <c r="K14" s="52">
        <f t="shared" si="9"/>
        <v>0</v>
      </c>
      <c r="L14" s="49">
        <v>46384</v>
      </c>
      <c r="M14" s="52">
        <f t="shared" si="10"/>
        <v>4332</v>
      </c>
      <c r="N14" s="34">
        <v>0</v>
      </c>
      <c r="O14" s="49">
        <f t="shared" si="7"/>
        <v>46384</v>
      </c>
      <c r="P14" s="34">
        <v>0</v>
      </c>
      <c r="Q14" s="49">
        <f t="shared" si="0"/>
        <v>46384</v>
      </c>
      <c r="R14" s="49">
        <f t="shared" si="1"/>
        <v>46384</v>
      </c>
      <c r="S14" s="58">
        <f t="shared" si="8"/>
        <v>46566</v>
      </c>
      <c r="T14" s="59"/>
      <c r="U14" s="57"/>
      <c r="W14" s="60">
        <f t="shared" si="2"/>
        <v>0</v>
      </c>
    </row>
    <row r="15" spans="1:23" s="3" customFormat="1" x14ac:dyDescent="0.3">
      <c r="A15" s="61" t="s">
        <v>51</v>
      </c>
      <c r="B15" s="57">
        <v>39079</v>
      </c>
      <c r="C15" s="49">
        <v>40697</v>
      </c>
      <c r="D15" s="33">
        <f t="shared" si="3"/>
        <v>1618</v>
      </c>
      <c r="E15" s="49">
        <v>41296</v>
      </c>
      <c r="F15" s="3">
        <f t="shared" si="4"/>
        <v>599</v>
      </c>
      <c r="G15" s="49">
        <v>42101</v>
      </c>
      <c r="H15" s="3">
        <f t="shared" si="5"/>
        <v>805</v>
      </c>
      <c r="I15" s="49">
        <v>48002</v>
      </c>
      <c r="J15" s="57">
        <v>41591</v>
      </c>
      <c r="K15" s="52">
        <f t="shared" si="9"/>
        <v>0</v>
      </c>
      <c r="L15" s="49">
        <v>48002</v>
      </c>
      <c r="M15" s="52">
        <f t="shared" si="10"/>
        <v>5901</v>
      </c>
      <c r="N15" s="34">
        <v>0</v>
      </c>
      <c r="O15" s="49">
        <f t="shared" si="7"/>
        <v>48002</v>
      </c>
      <c r="P15" s="34">
        <v>0</v>
      </c>
      <c r="Q15" s="49">
        <f t="shared" si="0"/>
        <v>48002</v>
      </c>
      <c r="R15" s="49">
        <f t="shared" si="1"/>
        <v>48002</v>
      </c>
      <c r="S15" s="58">
        <f t="shared" si="8"/>
        <v>48185</v>
      </c>
      <c r="T15" s="59"/>
      <c r="U15" s="57"/>
      <c r="W15" s="60">
        <f t="shared" si="2"/>
        <v>0</v>
      </c>
    </row>
    <row r="16" spans="1:23" s="3" customFormat="1" x14ac:dyDescent="0.3">
      <c r="A16" s="61" t="s">
        <v>52</v>
      </c>
      <c r="B16" s="57">
        <v>39079</v>
      </c>
      <c r="C16" s="49">
        <v>40697</v>
      </c>
      <c r="D16" s="33">
        <f t="shared" si="3"/>
        <v>1618</v>
      </c>
      <c r="E16" s="49">
        <v>41851</v>
      </c>
      <c r="F16" s="3">
        <f t="shared" si="4"/>
        <v>1154</v>
      </c>
      <c r="G16" s="49">
        <v>42255</v>
      </c>
      <c r="H16" s="3">
        <f t="shared" si="5"/>
        <v>404</v>
      </c>
      <c r="I16" s="49">
        <v>48002</v>
      </c>
      <c r="J16" s="57">
        <v>41591</v>
      </c>
      <c r="K16" s="52">
        <f t="shared" si="9"/>
        <v>0</v>
      </c>
      <c r="L16" s="49">
        <v>48002</v>
      </c>
      <c r="M16" s="52">
        <f t="shared" si="10"/>
        <v>5747</v>
      </c>
      <c r="N16" s="34">
        <v>140</v>
      </c>
      <c r="O16" s="49">
        <f t="shared" si="7"/>
        <v>48142</v>
      </c>
      <c r="P16" s="34">
        <v>0</v>
      </c>
      <c r="Q16" s="49">
        <f t="shared" si="0"/>
        <v>48002</v>
      </c>
      <c r="R16" s="49">
        <f t="shared" si="1"/>
        <v>48002</v>
      </c>
      <c r="S16" s="58">
        <f t="shared" si="8"/>
        <v>48185</v>
      </c>
      <c r="T16" s="59"/>
      <c r="U16" s="57"/>
      <c r="W16" s="60">
        <f t="shared" si="2"/>
        <v>140</v>
      </c>
    </row>
    <row r="17" spans="1:23" s="3" customFormat="1" x14ac:dyDescent="0.3">
      <c r="A17" s="61" t="s">
        <v>53</v>
      </c>
      <c r="B17" s="57">
        <v>39079</v>
      </c>
      <c r="C17" s="49">
        <v>39079</v>
      </c>
      <c r="D17" s="33">
        <f t="shared" si="3"/>
        <v>0</v>
      </c>
      <c r="E17" s="49">
        <v>41592</v>
      </c>
      <c r="F17" s="3">
        <f t="shared" si="4"/>
        <v>2513</v>
      </c>
      <c r="G17" s="49">
        <v>42318</v>
      </c>
      <c r="H17" s="3">
        <f t="shared" si="5"/>
        <v>726</v>
      </c>
      <c r="I17" s="49">
        <v>46384</v>
      </c>
      <c r="J17" s="57">
        <v>41591</v>
      </c>
      <c r="K17" s="52">
        <f t="shared" si="9"/>
        <v>0</v>
      </c>
      <c r="L17" s="49">
        <v>46384</v>
      </c>
      <c r="M17" s="52">
        <f t="shared" si="10"/>
        <v>4066</v>
      </c>
      <c r="N17" s="34">
        <v>0</v>
      </c>
      <c r="O17" s="49">
        <f t="shared" si="7"/>
        <v>46384</v>
      </c>
      <c r="P17" s="34">
        <v>0</v>
      </c>
      <c r="Q17" s="49">
        <f t="shared" si="0"/>
        <v>46384</v>
      </c>
      <c r="R17" s="49">
        <f t="shared" si="1"/>
        <v>46384</v>
      </c>
      <c r="S17" s="58">
        <f t="shared" si="8"/>
        <v>46566</v>
      </c>
      <c r="T17" s="59"/>
      <c r="U17" s="57"/>
      <c r="W17" s="60">
        <f t="shared" si="2"/>
        <v>0</v>
      </c>
    </row>
    <row r="18" spans="1:23" s="3" customFormat="1" x14ac:dyDescent="0.3">
      <c r="A18" s="61" t="s">
        <v>54</v>
      </c>
      <c r="B18" s="57">
        <v>39079</v>
      </c>
      <c r="C18" s="49">
        <v>41428</v>
      </c>
      <c r="D18" s="33">
        <f t="shared" si="3"/>
        <v>2349</v>
      </c>
      <c r="E18" s="49">
        <v>41428</v>
      </c>
      <c r="F18" s="3">
        <f t="shared" si="4"/>
        <v>0</v>
      </c>
      <c r="G18" s="49">
        <v>42458</v>
      </c>
      <c r="H18" s="3">
        <f t="shared" si="5"/>
        <v>1030</v>
      </c>
      <c r="I18" s="49">
        <v>48733</v>
      </c>
      <c r="J18" s="57">
        <v>41591</v>
      </c>
      <c r="K18" s="52">
        <f t="shared" si="9"/>
        <v>0</v>
      </c>
      <c r="L18" s="49">
        <v>48733</v>
      </c>
      <c r="M18" s="52">
        <f t="shared" si="10"/>
        <v>6275</v>
      </c>
      <c r="N18" s="34">
        <v>149</v>
      </c>
      <c r="O18" s="49">
        <f t="shared" si="7"/>
        <v>48882</v>
      </c>
      <c r="P18" s="34">
        <v>0</v>
      </c>
      <c r="Q18" s="49">
        <f>O18</f>
        <v>48882</v>
      </c>
      <c r="R18" s="49">
        <f t="shared" si="1"/>
        <v>48882</v>
      </c>
      <c r="S18" s="58">
        <f t="shared" si="8"/>
        <v>49064</v>
      </c>
      <c r="T18" s="59"/>
      <c r="U18" s="57"/>
      <c r="W18" s="60">
        <f t="shared" si="2"/>
        <v>0</v>
      </c>
    </row>
    <row r="19" spans="1:23" s="3" customFormat="1" x14ac:dyDescent="0.3">
      <c r="A19" s="61" t="s">
        <v>55</v>
      </c>
      <c r="B19" s="57">
        <v>39079</v>
      </c>
      <c r="C19" s="49">
        <v>41428</v>
      </c>
      <c r="D19" s="33">
        <f t="shared" si="3"/>
        <v>2349</v>
      </c>
      <c r="E19" s="49">
        <v>41428</v>
      </c>
      <c r="F19" s="3">
        <f t="shared" si="4"/>
        <v>0</v>
      </c>
      <c r="G19" s="49">
        <v>42745</v>
      </c>
      <c r="H19" s="3">
        <f t="shared" si="5"/>
        <v>1317</v>
      </c>
      <c r="I19" s="49">
        <v>48733</v>
      </c>
      <c r="J19" s="57">
        <v>41591</v>
      </c>
      <c r="K19" s="52">
        <f t="shared" si="9"/>
        <v>0</v>
      </c>
      <c r="L19" s="49">
        <v>48733</v>
      </c>
      <c r="M19" s="52">
        <f t="shared" si="10"/>
        <v>5988</v>
      </c>
      <c r="N19" s="34">
        <v>76</v>
      </c>
      <c r="O19" s="49">
        <f t="shared" si="7"/>
        <v>48809</v>
      </c>
      <c r="P19" s="34">
        <v>0</v>
      </c>
      <c r="Q19" s="49">
        <f>O19</f>
        <v>48809</v>
      </c>
      <c r="R19" s="49">
        <f t="shared" si="1"/>
        <v>48809</v>
      </c>
      <c r="S19" s="58">
        <f t="shared" si="8"/>
        <v>48993</v>
      </c>
      <c r="T19" s="59"/>
      <c r="U19" s="57"/>
      <c r="W19" s="60">
        <f t="shared" si="2"/>
        <v>0</v>
      </c>
    </row>
    <row r="20" spans="1:23" s="3" customFormat="1" x14ac:dyDescent="0.3">
      <c r="A20" s="61" t="s">
        <v>56</v>
      </c>
      <c r="B20" s="57">
        <v>39079</v>
      </c>
      <c r="C20" s="49">
        <v>41428</v>
      </c>
      <c r="D20" s="33">
        <f t="shared" si="3"/>
        <v>2349</v>
      </c>
      <c r="E20" s="49">
        <v>42725</v>
      </c>
      <c r="F20" s="3">
        <f t="shared" si="4"/>
        <v>1297</v>
      </c>
      <c r="G20" s="49">
        <v>42941</v>
      </c>
      <c r="H20" s="3">
        <f t="shared" si="5"/>
        <v>216</v>
      </c>
      <c r="I20" s="49">
        <v>48733</v>
      </c>
      <c r="J20" s="57">
        <v>41591</v>
      </c>
      <c r="K20" s="52">
        <f t="shared" si="9"/>
        <v>0</v>
      </c>
      <c r="L20" s="49">
        <v>48733</v>
      </c>
      <c r="M20" s="52">
        <f t="shared" si="10"/>
        <v>5792</v>
      </c>
      <c r="N20" s="34">
        <v>0</v>
      </c>
      <c r="O20" s="49">
        <f t="shared" si="7"/>
        <v>48733</v>
      </c>
      <c r="P20" s="34">
        <v>0</v>
      </c>
      <c r="Q20" s="49">
        <f t="shared" si="0"/>
        <v>48733</v>
      </c>
      <c r="R20" s="49">
        <f t="shared" si="1"/>
        <v>48733</v>
      </c>
      <c r="S20" s="58">
        <f t="shared" si="8"/>
        <v>48916</v>
      </c>
      <c r="T20" s="59"/>
      <c r="U20" s="57"/>
      <c r="W20" s="60">
        <f t="shared" si="2"/>
        <v>0</v>
      </c>
    </row>
    <row r="21" spans="1:23" s="3" customFormat="1" x14ac:dyDescent="0.3">
      <c r="A21" s="61" t="s">
        <v>57</v>
      </c>
      <c r="B21" s="57">
        <v>39079</v>
      </c>
      <c r="C21" s="49">
        <v>41428</v>
      </c>
      <c r="D21" s="33">
        <f t="shared" si="3"/>
        <v>2349</v>
      </c>
      <c r="E21" s="49">
        <v>42851</v>
      </c>
      <c r="F21" s="3">
        <f t="shared" si="4"/>
        <v>1423</v>
      </c>
      <c r="G21" s="49">
        <v>42955</v>
      </c>
      <c r="H21" s="3">
        <f t="shared" si="5"/>
        <v>104</v>
      </c>
      <c r="I21" s="49">
        <v>48733</v>
      </c>
      <c r="J21" s="57">
        <v>41591</v>
      </c>
      <c r="K21" s="52">
        <f t="shared" si="9"/>
        <v>0</v>
      </c>
      <c r="L21" s="49">
        <v>48733</v>
      </c>
      <c r="M21" s="52">
        <f t="shared" si="10"/>
        <v>5778</v>
      </c>
      <c r="N21" s="34">
        <v>0</v>
      </c>
      <c r="O21" s="49">
        <f t="shared" si="7"/>
        <v>48733</v>
      </c>
      <c r="P21" s="34">
        <v>0</v>
      </c>
      <c r="Q21" s="49">
        <f t="shared" si="0"/>
        <v>48733</v>
      </c>
      <c r="R21" s="49">
        <f t="shared" si="1"/>
        <v>48733</v>
      </c>
      <c r="S21" s="58">
        <f t="shared" si="8"/>
        <v>48916</v>
      </c>
      <c r="T21" s="59"/>
      <c r="U21" s="57"/>
      <c r="W21" s="60">
        <f t="shared" si="2"/>
        <v>0</v>
      </c>
    </row>
    <row r="22" spans="1:23" s="3" customFormat="1" x14ac:dyDescent="0.3">
      <c r="A22" s="61" t="s">
        <v>58</v>
      </c>
      <c r="B22" s="57">
        <v>39079</v>
      </c>
      <c r="C22" s="49">
        <v>41936</v>
      </c>
      <c r="D22" s="33">
        <f t="shared" si="3"/>
        <v>2857</v>
      </c>
      <c r="E22" s="49">
        <v>41936</v>
      </c>
      <c r="F22" s="3">
        <f>DATEDIF(C22,E22,"D")</f>
        <v>0</v>
      </c>
      <c r="G22" s="49">
        <v>43032</v>
      </c>
      <c r="H22" s="3">
        <f t="shared" si="5"/>
        <v>1096</v>
      </c>
      <c r="I22" s="49">
        <v>49241</v>
      </c>
      <c r="J22" s="57">
        <v>41591</v>
      </c>
      <c r="K22" s="52">
        <f t="shared" si="9"/>
        <v>0</v>
      </c>
      <c r="L22" s="49">
        <v>49241</v>
      </c>
      <c r="M22" s="52">
        <f t="shared" si="10"/>
        <v>6209</v>
      </c>
      <c r="N22" s="34">
        <v>0</v>
      </c>
      <c r="O22" s="49">
        <f t="shared" si="7"/>
        <v>49241</v>
      </c>
      <c r="P22" s="34">
        <v>0</v>
      </c>
      <c r="Q22" s="49">
        <f t="shared" si="0"/>
        <v>49241</v>
      </c>
      <c r="R22" s="49">
        <f t="shared" si="1"/>
        <v>49241</v>
      </c>
      <c r="S22" s="58">
        <f t="shared" si="8"/>
        <v>49423</v>
      </c>
      <c r="T22" s="59"/>
      <c r="U22" s="57"/>
      <c r="W22" s="60">
        <f t="shared" si="2"/>
        <v>0</v>
      </c>
    </row>
    <row r="23" spans="1:23" s="3" customFormat="1" x14ac:dyDescent="0.3">
      <c r="A23" s="61" t="s">
        <v>59</v>
      </c>
      <c r="B23" s="57">
        <v>39079</v>
      </c>
      <c r="C23" s="49">
        <v>40697</v>
      </c>
      <c r="D23" s="33">
        <f t="shared" si="3"/>
        <v>1618</v>
      </c>
      <c r="E23" s="49">
        <v>41604</v>
      </c>
      <c r="F23" s="3">
        <f t="shared" si="4"/>
        <v>907</v>
      </c>
      <c r="G23" s="49">
        <v>43039</v>
      </c>
      <c r="H23" s="3">
        <f t="shared" si="5"/>
        <v>1435</v>
      </c>
      <c r="I23" s="49">
        <v>48002</v>
      </c>
      <c r="J23" s="57">
        <v>41591</v>
      </c>
      <c r="K23" s="52">
        <f t="shared" si="9"/>
        <v>0</v>
      </c>
      <c r="L23" s="49">
        <v>48002</v>
      </c>
      <c r="M23" s="52">
        <f t="shared" si="10"/>
        <v>4963</v>
      </c>
      <c r="N23" s="34">
        <v>0</v>
      </c>
      <c r="O23" s="49">
        <f t="shared" si="7"/>
        <v>48002</v>
      </c>
      <c r="P23" s="34">
        <v>0</v>
      </c>
      <c r="Q23" s="49">
        <f t="shared" si="0"/>
        <v>48002</v>
      </c>
      <c r="R23" s="49">
        <f t="shared" si="1"/>
        <v>48002</v>
      </c>
      <c r="S23" s="58">
        <f t="shared" si="8"/>
        <v>48185</v>
      </c>
      <c r="T23" s="59"/>
      <c r="U23" s="57"/>
      <c r="W23" s="60">
        <f t="shared" si="2"/>
        <v>0</v>
      </c>
    </row>
    <row r="24" spans="1:23" s="3" customFormat="1" x14ac:dyDescent="0.3">
      <c r="A24" s="61" t="s">
        <v>60</v>
      </c>
      <c r="B24" s="57">
        <v>39079</v>
      </c>
      <c r="C24" s="49">
        <v>40697</v>
      </c>
      <c r="D24" s="33">
        <f t="shared" si="3"/>
        <v>1618</v>
      </c>
      <c r="E24" s="49">
        <v>42426</v>
      </c>
      <c r="F24" s="3">
        <f t="shared" si="4"/>
        <v>1729</v>
      </c>
      <c r="G24" s="49">
        <v>43039</v>
      </c>
      <c r="H24" s="3">
        <f t="shared" si="5"/>
        <v>613</v>
      </c>
      <c r="I24" s="49">
        <v>48002</v>
      </c>
      <c r="J24" s="57">
        <v>41591</v>
      </c>
      <c r="K24" s="52">
        <f t="shared" si="9"/>
        <v>0</v>
      </c>
      <c r="L24" s="49">
        <v>48002</v>
      </c>
      <c r="M24" s="52">
        <f t="shared" si="10"/>
        <v>4963</v>
      </c>
      <c r="N24" s="34">
        <v>0</v>
      </c>
      <c r="O24" s="49">
        <f t="shared" si="7"/>
        <v>48002</v>
      </c>
      <c r="P24" s="34">
        <v>0</v>
      </c>
      <c r="Q24" s="49">
        <f t="shared" si="0"/>
        <v>48002</v>
      </c>
      <c r="R24" s="49">
        <f t="shared" si="1"/>
        <v>48002</v>
      </c>
      <c r="S24" s="58">
        <f t="shared" si="8"/>
        <v>48185</v>
      </c>
      <c r="T24" s="59"/>
      <c r="U24" s="57"/>
      <c r="W24" s="60">
        <f t="shared" si="2"/>
        <v>0</v>
      </c>
    </row>
    <row r="25" spans="1:23" s="3" customFormat="1" x14ac:dyDescent="0.3">
      <c r="A25" s="61" t="s">
        <v>61</v>
      </c>
      <c r="B25" s="57">
        <v>39079</v>
      </c>
      <c r="C25" s="49">
        <v>40697</v>
      </c>
      <c r="D25" s="33">
        <f t="shared" si="3"/>
        <v>1618</v>
      </c>
      <c r="E25" s="49">
        <v>42439</v>
      </c>
      <c r="F25" s="3">
        <f t="shared" si="4"/>
        <v>1742</v>
      </c>
      <c r="G25" s="49">
        <v>43053</v>
      </c>
      <c r="H25" s="3">
        <f t="shared" si="5"/>
        <v>614</v>
      </c>
      <c r="I25" s="49">
        <v>48002</v>
      </c>
      <c r="J25" s="62">
        <v>41591</v>
      </c>
      <c r="K25" s="52">
        <f t="shared" si="9"/>
        <v>0</v>
      </c>
      <c r="L25" s="49">
        <v>48002</v>
      </c>
      <c r="M25" s="52">
        <f t="shared" si="10"/>
        <v>4949</v>
      </c>
      <c r="N25" s="34">
        <v>0</v>
      </c>
      <c r="O25" s="49">
        <f t="shared" si="7"/>
        <v>48002</v>
      </c>
      <c r="P25" s="34">
        <v>0</v>
      </c>
      <c r="Q25" s="49">
        <v>48002</v>
      </c>
      <c r="R25" s="49">
        <f t="shared" si="1"/>
        <v>48002</v>
      </c>
      <c r="S25" s="58">
        <f t="shared" si="8"/>
        <v>48185</v>
      </c>
      <c r="T25" s="59"/>
      <c r="U25" s="57"/>
      <c r="W25" s="60">
        <f t="shared" si="2"/>
        <v>0</v>
      </c>
    </row>
    <row r="26" spans="1:23" s="3" customFormat="1" x14ac:dyDescent="0.3">
      <c r="A26" s="61" t="s">
        <v>62</v>
      </c>
      <c r="B26" s="57">
        <v>39079</v>
      </c>
      <c r="C26" s="49">
        <v>40697</v>
      </c>
      <c r="D26" s="33">
        <f t="shared" si="3"/>
        <v>1618</v>
      </c>
      <c r="E26" s="49">
        <v>42942</v>
      </c>
      <c r="F26" s="3">
        <f t="shared" si="4"/>
        <v>2245</v>
      </c>
      <c r="G26" s="49">
        <v>43277</v>
      </c>
      <c r="H26" s="3">
        <f t="shared" si="5"/>
        <v>335</v>
      </c>
      <c r="I26" s="49">
        <v>48002</v>
      </c>
      <c r="J26" s="62">
        <v>41591</v>
      </c>
      <c r="K26" s="52">
        <f t="shared" si="9"/>
        <v>0</v>
      </c>
      <c r="L26" s="49">
        <v>48002</v>
      </c>
      <c r="M26" s="52">
        <f t="shared" si="10"/>
        <v>4725</v>
      </c>
      <c r="N26" s="34">
        <v>0</v>
      </c>
      <c r="O26" s="49">
        <f t="shared" si="7"/>
        <v>48002</v>
      </c>
      <c r="P26" s="34">
        <v>0</v>
      </c>
      <c r="Q26" s="49">
        <v>48002</v>
      </c>
      <c r="R26" s="49">
        <f t="shared" si="1"/>
        <v>48002</v>
      </c>
      <c r="S26" s="58">
        <f t="shared" si="8"/>
        <v>48185</v>
      </c>
      <c r="T26" s="59"/>
      <c r="U26" s="57"/>
      <c r="W26" s="60">
        <f t="shared" si="2"/>
        <v>0</v>
      </c>
    </row>
    <row r="27" spans="1:23" s="3" customFormat="1" x14ac:dyDescent="0.3">
      <c r="A27" s="61" t="s">
        <v>63</v>
      </c>
      <c r="B27" s="57">
        <v>39079</v>
      </c>
      <c r="C27" s="49">
        <v>40697</v>
      </c>
      <c r="D27" s="33">
        <f t="shared" si="3"/>
        <v>1618</v>
      </c>
      <c r="E27" s="49">
        <v>43004</v>
      </c>
      <c r="F27" s="3">
        <f t="shared" si="4"/>
        <v>2307</v>
      </c>
      <c r="G27" s="49">
        <v>43291</v>
      </c>
      <c r="H27" s="3">
        <f t="shared" si="5"/>
        <v>287</v>
      </c>
      <c r="I27" s="49">
        <v>48002</v>
      </c>
      <c r="J27" s="62">
        <v>41591</v>
      </c>
      <c r="K27" s="52">
        <f t="shared" si="9"/>
        <v>0</v>
      </c>
      <c r="L27" s="49">
        <v>48002</v>
      </c>
      <c r="M27" s="52">
        <f t="shared" si="10"/>
        <v>4711</v>
      </c>
      <c r="N27" s="34">
        <v>0</v>
      </c>
      <c r="O27" s="49">
        <f t="shared" si="7"/>
        <v>48002</v>
      </c>
      <c r="P27" s="34">
        <v>0</v>
      </c>
      <c r="Q27" s="49">
        <f t="shared" ref="Q27:Q38" si="11">IF(L27&gt;O27,O27,L27)</f>
        <v>48002</v>
      </c>
      <c r="R27" s="49">
        <f t="shared" si="1"/>
        <v>48002</v>
      </c>
      <c r="S27" s="58">
        <f t="shared" si="8"/>
        <v>48185</v>
      </c>
      <c r="T27" s="59"/>
      <c r="U27" s="57"/>
      <c r="W27" s="60">
        <f t="shared" si="2"/>
        <v>0</v>
      </c>
    </row>
    <row r="28" spans="1:23" s="3" customFormat="1" x14ac:dyDescent="0.3">
      <c r="A28" s="61" t="s">
        <v>64</v>
      </c>
      <c r="B28" s="57">
        <v>39079</v>
      </c>
      <c r="C28" s="49">
        <v>41428</v>
      </c>
      <c r="D28" s="33">
        <f t="shared" si="3"/>
        <v>2349</v>
      </c>
      <c r="E28" s="49">
        <v>43151</v>
      </c>
      <c r="F28" s="3">
        <f t="shared" si="4"/>
        <v>1723</v>
      </c>
      <c r="G28" s="49">
        <v>43396</v>
      </c>
      <c r="H28" s="3">
        <f t="shared" si="5"/>
        <v>245</v>
      </c>
      <c r="I28" s="49">
        <v>48733</v>
      </c>
      <c r="J28" s="62">
        <v>41591</v>
      </c>
      <c r="K28" s="52">
        <f t="shared" si="9"/>
        <v>0</v>
      </c>
      <c r="L28" s="49">
        <v>48733</v>
      </c>
      <c r="M28" s="52">
        <f t="shared" si="10"/>
        <v>5337</v>
      </c>
      <c r="N28" s="34">
        <v>0</v>
      </c>
      <c r="O28" s="49">
        <f t="shared" si="7"/>
        <v>48733</v>
      </c>
      <c r="P28" s="34">
        <v>0</v>
      </c>
      <c r="Q28" s="49">
        <f t="shared" si="11"/>
        <v>48733</v>
      </c>
      <c r="R28" s="49">
        <f t="shared" si="1"/>
        <v>48733</v>
      </c>
      <c r="S28" s="58">
        <f t="shared" si="8"/>
        <v>48916</v>
      </c>
      <c r="T28" s="59"/>
      <c r="U28" s="57"/>
      <c r="W28" s="60">
        <f t="shared" si="2"/>
        <v>0</v>
      </c>
    </row>
    <row r="29" spans="1:23" s="3" customFormat="1" x14ac:dyDescent="0.3">
      <c r="A29" s="61" t="s">
        <v>65</v>
      </c>
      <c r="B29" s="57">
        <v>39079</v>
      </c>
      <c r="C29" s="49">
        <v>41428</v>
      </c>
      <c r="D29" s="33">
        <f t="shared" si="3"/>
        <v>2349</v>
      </c>
      <c r="E29" s="49">
        <v>43297</v>
      </c>
      <c r="F29" s="3">
        <f t="shared" si="4"/>
        <v>1869</v>
      </c>
      <c r="G29" s="49">
        <v>43417</v>
      </c>
      <c r="H29" s="3">
        <f t="shared" si="5"/>
        <v>120</v>
      </c>
      <c r="I29" s="49">
        <v>48733</v>
      </c>
      <c r="J29" s="62">
        <v>41591</v>
      </c>
      <c r="K29" s="52">
        <f t="shared" si="9"/>
        <v>0</v>
      </c>
      <c r="L29" s="49">
        <v>48733</v>
      </c>
      <c r="M29" s="52">
        <f t="shared" si="10"/>
        <v>5316</v>
      </c>
      <c r="N29" s="34">
        <v>0</v>
      </c>
      <c r="O29" s="49">
        <f t="shared" si="7"/>
        <v>48733</v>
      </c>
      <c r="P29" s="34">
        <v>0</v>
      </c>
      <c r="Q29" s="49">
        <f t="shared" si="11"/>
        <v>48733</v>
      </c>
      <c r="R29" s="49">
        <f t="shared" si="1"/>
        <v>48733</v>
      </c>
      <c r="S29" s="58">
        <f t="shared" si="8"/>
        <v>48916</v>
      </c>
      <c r="T29" s="59"/>
      <c r="U29" s="57"/>
      <c r="W29" s="60">
        <f t="shared" si="2"/>
        <v>0</v>
      </c>
    </row>
    <row r="30" spans="1:23" s="3" customFormat="1" x14ac:dyDescent="0.3">
      <c r="A30" s="3" t="s">
        <v>66</v>
      </c>
      <c r="B30" s="57">
        <v>39079</v>
      </c>
      <c r="C30" s="49">
        <v>41428</v>
      </c>
      <c r="D30" s="33">
        <f t="shared" si="3"/>
        <v>2349</v>
      </c>
      <c r="E30" s="49">
        <v>43335</v>
      </c>
      <c r="F30" s="3">
        <f t="shared" si="4"/>
        <v>1907</v>
      </c>
      <c r="G30" s="49">
        <v>43606</v>
      </c>
      <c r="H30" s="3">
        <f t="shared" si="5"/>
        <v>271</v>
      </c>
      <c r="I30" s="57">
        <v>48733</v>
      </c>
      <c r="J30" s="62">
        <v>41591</v>
      </c>
      <c r="K30" s="52">
        <f t="shared" si="9"/>
        <v>0</v>
      </c>
      <c r="L30" s="49">
        <v>48733</v>
      </c>
      <c r="M30" s="52">
        <f t="shared" si="10"/>
        <v>5127</v>
      </c>
      <c r="N30" s="34">
        <v>0</v>
      </c>
      <c r="O30" s="49">
        <f t="shared" si="7"/>
        <v>48733</v>
      </c>
      <c r="P30" s="34">
        <v>0</v>
      </c>
      <c r="Q30" s="49">
        <f t="shared" si="11"/>
        <v>48733</v>
      </c>
      <c r="R30" s="49">
        <f t="shared" si="1"/>
        <v>48733</v>
      </c>
      <c r="S30" s="58">
        <f t="shared" si="8"/>
        <v>48916</v>
      </c>
      <c r="T30" s="59"/>
      <c r="U30" s="57"/>
      <c r="W30" s="60">
        <f t="shared" ref="W30:W38" si="12">DATEDIF(Q30,O30,"d")</f>
        <v>0</v>
      </c>
    </row>
    <row r="31" spans="1:23" s="3" customFormat="1" x14ac:dyDescent="0.3">
      <c r="A31" s="3" t="s">
        <v>67</v>
      </c>
      <c r="B31" s="57">
        <v>39079</v>
      </c>
      <c r="C31" s="49">
        <v>41428</v>
      </c>
      <c r="D31" s="33">
        <f t="shared" si="3"/>
        <v>2349</v>
      </c>
      <c r="E31" s="49">
        <v>43335</v>
      </c>
      <c r="F31" s="3">
        <f t="shared" si="4"/>
        <v>1907</v>
      </c>
      <c r="G31" s="49">
        <v>43606</v>
      </c>
      <c r="H31" s="3">
        <f t="shared" si="5"/>
        <v>271</v>
      </c>
      <c r="I31" s="57">
        <v>48733</v>
      </c>
      <c r="J31" s="62">
        <v>41591</v>
      </c>
      <c r="K31" s="52">
        <f t="shared" si="9"/>
        <v>0</v>
      </c>
      <c r="L31" s="49">
        <v>48733</v>
      </c>
      <c r="M31" s="52">
        <f t="shared" si="10"/>
        <v>5127</v>
      </c>
      <c r="N31" s="34">
        <v>0</v>
      </c>
      <c r="O31" s="49">
        <f t="shared" si="7"/>
        <v>48733</v>
      </c>
      <c r="P31" s="34">
        <v>0</v>
      </c>
      <c r="Q31" s="49">
        <f t="shared" si="11"/>
        <v>48733</v>
      </c>
      <c r="R31" s="49">
        <f t="shared" si="1"/>
        <v>48733</v>
      </c>
      <c r="S31" s="58">
        <f t="shared" si="8"/>
        <v>48916</v>
      </c>
      <c r="T31" s="59"/>
      <c r="U31" s="57"/>
      <c r="W31" s="60">
        <f t="shared" si="12"/>
        <v>0</v>
      </c>
    </row>
    <row r="32" spans="1:23" s="3" customFormat="1" x14ac:dyDescent="0.3">
      <c r="A32" s="3" t="s">
        <v>68</v>
      </c>
      <c r="B32" s="57">
        <v>39079</v>
      </c>
      <c r="C32" s="49">
        <v>41936</v>
      </c>
      <c r="D32" s="33">
        <f t="shared" si="3"/>
        <v>2857</v>
      </c>
      <c r="E32" s="49">
        <v>42858</v>
      </c>
      <c r="F32" s="3">
        <f t="shared" si="4"/>
        <v>922</v>
      </c>
      <c r="G32" s="49">
        <v>43774</v>
      </c>
      <c r="H32" s="3">
        <f t="shared" si="5"/>
        <v>916</v>
      </c>
      <c r="I32" s="57">
        <v>49241</v>
      </c>
      <c r="J32" s="62">
        <v>41591</v>
      </c>
      <c r="K32" s="52">
        <f t="shared" si="9"/>
        <v>0</v>
      </c>
      <c r="L32" s="49">
        <v>49241</v>
      </c>
      <c r="M32" s="52">
        <f t="shared" si="10"/>
        <v>5467</v>
      </c>
      <c r="N32" s="34">
        <v>0</v>
      </c>
      <c r="O32" s="49">
        <f t="shared" si="7"/>
        <v>49241</v>
      </c>
      <c r="P32" s="34">
        <v>0</v>
      </c>
      <c r="Q32" s="49">
        <f t="shared" si="11"/>
        <v>49241</v>
      </c>
      <c r="R32" s="49">
        <f t="shared" si="1"/>
        <v>49241</v>
      </c>
      <c r="S32" s="58">
        <f t="shared" si="8"/>
        <v>49423</v>
      </c>
      <c r="T32" s="59"/>
      <c r="U32" s="57"/>
      <c r="W32" s="60">
        <f t="shared" si="12"/>
        <v>0</v>
      </c>
    </row>
    <row r="33" spans="1:23" s="3" customFormat="1" x14ac:dyDescent="0.3">
      <c r="A33" s="3" t="s">
        <v>69</v>
      </c>
      <c r="B33" s="57">
        <v>39079</v>
      </c>
      <c r="C33" s="49">
        <v>40697</v>
      </c>
      <c r="D33" s="33">
        <f t="shared" si="3"/>
        <v>1618</v>
      </c>
      <c r="E33" s="49">
        <v>43217</v>
      </c>
      <c r="F33" s="3">
        <f t="shared" si="4"/>
        <v>2520</v>
      </c>
      <c r="G33" s="49">
        <v>43788</v>
      </c>
      <c r="H33" s="3">
        <f t="shared" si="5"/>
        <v>571</v>
      </c>
      <c r="I33" s="57">
        <v>48002</v>
      </c>
      <c r="J33" s="62">
        <v>41591</v>
      </c>
      <c r="K33" s="52">
        <f t="shared" si="9"/>
        <v>0</v>
      </c>
      <c r="L33" s="49">
        <v>48002</v>
      </c>
      <c r="M33" s="52">
        <f t="shared" si="10"/>
        <v>4214</v>
      </c>
      <c r="N33" s="34">
        <v>0</v>
      </c>
      <c r="O33" s="49">
        <f t="shared" si="7"/>
        <v>48002</v>
      </c>
      <c r="P33" s="34">
        <v>0</v>
      </c>
      <c r="Q33" s="49">
        <f t="shared" si="11"/>
        <v>48002</v>
      </c>
      <c r="R33" s="49">
        <f t="shared" si="1"/>
        <v>48002</v>
      </c>
      <c r="S33" s="58">
        <f t="shared" si="8"/>
        <v>48185</v>
      </c>
      <c r="T33" s="59"/>
      <c r="U33" s="57"/>
      <c r="W33" s="60">
        <f t="shared" si="12"/>
        <v>0</v>
      </c>
    </row>
    <row r="34" spans="1:23" s="3" customFormat="1" x14ac:dyDescent="0.3">
      <c r="A34" s="3" t="s">
        <v>70</v>
      </c>
      <c r="B34" s="57">
        <v>39079</v>
      </c>
      <c r="C34" s="49">
        <v>40697</v>
      </c>
      <c r="D34" s="33">
        <f t="shared" si="3"/>
        <v>1618</v>
      </c>
      <c r="E34" s="49">
        <v>43685</v>
      </c>
      <c r="F34" s="3">
        <f t="shared" si="4"/>
        <v>2988</v>
      </c>
      <c r="G34" s="49">
        <v>43970</v>
      </c>
      <c r="H34" s="3">
        <f t="shared" si="5"/>
        <v>285</v>
      </c>
      <c r="I34" s="57">
        <v>48002</v>
      </c>
      <c r="J34" s="62">
        <v>41591</v>
      </c>
      <c r="K34" s="52">
        <f t="shared" si="9"/>
        <v>0</v>
      </c>
      <c r="L34" s="49">
        <v>48002</v>
      </c>
      <c r="M34" s="52">
        <f t="shared" si="10"/>
        <v>4032</v>
      </c>
      <c r="N34" s="34">
        <v>0</v>
      </c>
      <c r="O34" s="49">
        <f t="shared" si="7"/>
        <v>48002</v>
      </c>
      <c r="P34" s="34">
        <v>0</v>
      </c>
      <c r="Q34" s="49">
        <f t="shared" si="11"/>
        <v>48002</v>
      </c>
      <c r="R34" s="49">
        <f t="shared" si="1"/>
        <v>48002</v>
      </c>
      <c r="S34" s="58">
        <f t="shared" si="8"/>
        <v>48185</v>
      </c>
      <c r="T34" s="59"/>
      <c r="U34" s="57"/>
      <c r="W34" s="60">
        <f t="shared" si="12"/>
        <v>0</v>
      </c>
    </row>
    <row r="35" spans="1:23" s="3" customFormat="1" x14ac:dyDescent="0.3">
      <c r="A35" s="63" t="s">
        <v>71</v>
      </c>
      <c r="B35" s="57">
        <v>39079</v>
      </c>
      <c r="C35" s="49">
        <v>41936</v>
      </c>
      <c r="D35" s="33">
        <f t="shared" si="3"/>
        <v>2857</v>
      </c>
      <c r="E35" s="49">
        <v>43733</v>
      </c>
      <c r="F35" s="3">
        <f t="shared" si="4"/>
        <v>1797</v>
      </c>
      <c r="G35" s="49">
        <v>44012</v>
      </c>
      <c r="H35" s="3">
        <f t="shared" si="5"/>
        <v>279</v>
      </c>
      <c r="I35" s="57">
        <v>49241</v>
      </c>
      <c r="J35" s="62">
        <v>41591</v>
      </c>
      <c r="K35" s="52">
        <f t="shared" si="9"/>
        <v>0</v>
      </c>
      <c r="L35" s="49">
        <v>49241</v>
      </c>
      <c r="M35" s="52">
        <f t="shared" si="10"/>
        <v>5229</v>
      </c>
      <c r="N35" s="34">
        <v>0</v>
      </c>
      <c r="O35" s="49">
        <f t="shared" si="7"/>
        <v>49241</v>
      </c>
      <c r="P35" s="34">
        <v>0</v>
      </c>
      <c r="Q35" s="49">
        <f t="shared" si="11"/>
        <v>49241</v>
      </c>
      <c r="R35" s="49">
        <f t="shared" si="1"/>
        <v>49241</v>
      </c>
      <c r="S35" s="58">
        <f t="shared" si="8"/>
        <v>49423</v>
      </c>
      <c r="T35" s="59"/>
      <c r="U35" s="57"/>
      <c r="W35" s="60">
        <f t="shared" si="12"/>
        <v>0</v>
      </c>
    </row>
    <row r="36" spans="1:23" s="3" customFormat="1" x14ac:dyDescent="0.3">
      <c r="A36" s="63" t="s">
        <v>72</v>
      </c>
      <c r="B36" s="57">
        <v>39079</v>
      </c>
      <c r="C36" s="49">
        <v>40697</v>
      </c>
      <c r="D36" s="33">
        <f t="shared" si="3"/>
        <v>1618</v>
      </c>
      <c r="E36" s="49">
        <v>43851</v>
      </c>
      <c r="F36" s="3">
        <f t="shared" si="4"/>
        <v>3154</v>
      </c>
      <c r="G36" s="49">
        <v>44068</v>
      </c>
      <c r="H36" s="3">
        <f t="shared" si="5"/>
        <v>217</v>
      </c>
      <c r="I36" s="57">
        <v>48002</v>
      </c>
      <c r="J36" s="62">
        <v>41591</v>
      </c>
      <c r="K36" s="52">
        <f t="shared" si="9"/>
        <v>0</v>
      </c>
      <c r="L36" s="49">
        <v>48002</v>
      </c>
      <c r="M36" s="52">
        <f t="shared" si="10"/>
        <v>3934</v>
      </c>
      <c r="N36" s="34">
        <v>0</v>
      </c>
      <c r="O36" s="49">
        <f t="shared" si="7"/>
        <v>48002</v>
      </c>
      <c r="P36" s="34">
        <v>0</v>
      </c>
      <c r="Q36" s="49">
        <f t="shared" si="11"/>
        <v>48002</v>
      </c>
      <c r="R36" s="49">
        <f t="shared" si="1"/>
        <v>48002</v>
      </c>
      <c r="S36" s="58">
        <f t="shared" si="8"/>
        <v>48185</v>
      </c>
      <c r="T36" s="59"/>
      <c r="U36" s="57"/>
      <c r="W36" s="60">
        <f t="shared" si="12"/>
        <v>0</v>
      </c>
    </row>
    <row r="37" spans="1:23" s="3" customFormat="1" x14ac:dyDescent="0.3">
      <c r="A37" s="63" t="s">
        <v>73</v>
      </c>
      <c r="B37" s="57">
        <v>39079</v>
      </c>
      <c r="C37" s="49">
        <v>41428</v>
      </c>
      <c r="D37" s="33">
        <f t="shared" si="3"/>
        <v>2349</v>
      </c>
      <c r="E37" s="49">
        <v>43922</v>
      </c>
      <c r="F37" s="3">
        <f t="shared" si="4"/>
        <v>2494</v>
      </c>
      <c r="G37" s="49">
        <v>44068</v>
      </c>
      <c r="H37" s="3">
        <f t="shared" si="5"/>
        <v>146</v>
      </c>
      <c r="I37" s="57">
        <v>48733</v>
      </c>
      <c r="J37" s="62">
        <v>41591</v>
      </c>
      <c r="K37" s="52">
        <f t="shared" si="9"/>
        <v>0</v>
      </c>
      <c r="L37" s="49">
        <v>48733</v>
      </c>
      <c r="M37" s="52">
        <f t="shared" si="10"/>
        <v>4665</v>
      </c>
      <c r="N37" s="34">
        <v>0</v>
      </c>
      <c r="O37" s="49">
        <f t="shared" si="7"/>
        <v>48733</v>
      </c>
      <c r="P37" s="34">
        <v>0</v>
      </c>
      <c r="Q37" s="49">
        <f t="shared" si="11"/>
        <v>48733</v>
      </c>
      <c r="R37" s="49">
        <f t="shared" si="1"/>
        <v>48733</v>
      </c>
      <c r="S37" s="58">
        <f t="shared" si="8"/>
        <v>48916</v>
      </c>
      <c r="T37" s="59"/>
      <c r="U37" s="57"/>
      <c r="W37" s="60">
        <f t="shared" si="12"/>
        <v>0</v>
      </c>
    </row>
    <row r="38" spans="1:23" s="3" customFormat="1" x14ac:dyDescent="0.3">
      <c r="A38" s="63" t="s">
        <v>74</v>
      </c>
      <c r="B38" s="57">
        <v>39079</v>
      </c>
      <c r="C38" s="49">
        <v>41428</v>
      </c>
      <c r="D38" s="33">
        <f t="shared" si="3"/>
        <v>2349</v>
      </c>
      <c r="E38" s="49">
        <v>44153</v>
      </c>
      <c r="F38" s="3">
        <f t="shared" si="4"/>
        <v>2725</v>
      </c>
      <c r="G38" s="49">
        <v>44285</v>
      </c>
      <c r="H38" s="3">
        <f t="shared" si="5"/>
        <v>132</v>
      </c>
      <c r="I38" s="57">
        <v>48733</v>
      </c>
      <c r="J38" s="62">
        <v>41591</v>
      </c>
      <c r="K38" s="52">
        <f t="shared" si="9"/>
        <v>0</v>
      </c>
      <c r="L38" s="49">
        <v>48733</v>
      </c>
      <c r="M38" s="52">
        <f t="shared" si="10"/>
        <v>4448</v>
      </c>
      <c r="N38" s="34">
        <v>0</v>
      </c>
      <c r="O38" s="49">
        <f t="shared" si="7"/>
        <v>48733</v>
      </c>
      <c r="P38" s="34">
        <v>0</v>
      </c>
      <c r="Q38" s="49">
        <f t="shared" si="11"/>
        <v>48733</v>
      </c>
      <c r="R38" s="49">
        <f t="shared" si="1"/>
        <v>48733</v>
      </c>
      <c r="S38" s="58">
        <f t="shared" si="8"/>
        <v>48916</v>
      </c>
      <c r="T38" s="59"/>
      <c r="U38" s="57"/>
      <c r="W38" s="60">
        <f t="shared" si="12"/>
        <v>0</v>
      </c>
    </row>
    <row r="39" spans="1:23" x14ac:dyDescent="0.3">
      <c r="A39" s="6" t="s">
        <v>75</v>
      </c>
      <c r="B39" s="37">
        <v>39079</v>
      </c>
      <c r="C39" s="30">
        <v>41591</v>
      </c>
      <c r="D39" s="31">
        <f t="shared" ref="D39:D56" si="13">DATEDIF(B39, C39, "d")</f>
        <v>2512</v>
      </c>
      <c r="E39" s="6"/>
      <c r="F39" s="6"/>
      <c r="G39" s="6"/>
      <c r="H39" s="6"/>
      <c r="I39" s="6"/>
      <c r="J39" s="30">
        <v>41591</v>
      </c>
      <c r="K39" s="6"/>
      <c r="L39" s="31"/>
      <c r="M39" s="31"/>
      <c r="N39" s="6"/>
      <c r="O39" s="6"/>
      <c r="P39" s="6"/>
      <c r="Q39" s="6"/>
      <c r="R39" s="6"/>
      <c r="S39" s="6"/>
      <c r="T39" s="6"/>
      <c r="U39" s="30">
        <v>43417</v>
      </c>
      <c r="V39" s="31">
        <f>DATEDIF(J39, U39, "d")</f>
        <v>1826</v>
      </c>
      <c r="W39" s="6"/>
    </row>
    <row r="40" spans="1:23" x14ac:dyDescent="0.3">
      <c r="A40" s="6" t="s">
        <v>76</v>
      </c>
      <c r="B40" s="37">
        <v>39079</v>
      </c>
      <c r="C40" s="30">
        <v>42496</v>
      </c>
      <c r="D40" s="31">
        <f t="shared" si="13"/>
        <v>3417</v>
      </c>
      <c r="E40" s="6"/>
      <c r="F40" s="6"/>
      <c r="G40" s="6"/>
      <c r="H40" s="6"/>
      <c r="I40" s="6"/>
      <c r="J40" s="30">
        <v>42496</v>
      </c>
      <c r="K40" s="6"/>
      <c r="L40" s="31"/>
      <c r="M40" s="31"/>
      <c r="N40" s="6"/>
      <c r="O40" s="6"/>
      <c r="P40" s="6"/>
      <c r="Q40" s="6"/>
      <c r="R40" s="6"/>
      <c r="S40" s="6"/>
      <c r="T40" s="6"/>
      <c r="U40" s="30">
        <v>43591</v>
      </c>
      <c r="V40" s="31">
        <f t="shared" ref="V40:V56" si="14">DATEDIF(J40, U40, "d")</f>
        <v>1095</v>
      </c>
      <c r="W40" s="6"/>
    </row>
    <row r="41" spans="1:23" x14ac:dyDescent="0.3">
      <c r="A41" s="6" t="s">
        <v>77</v>
      </c>
      <c r="B41" s="37">
        <v>39079</v>
      </c>
      <c r="C41" s="30">
        <v>41682</v>
      </c>
      <c r="D41" s="31">
        <f t="shared" si="13"/>
        <v>2603</v>
      </c>
      <c r="E41" s="6"/>
      <c r="F41" s="6"/>
      <c r="G41" s="6"/>
      <c r="H41" s="6"/>
      <c r="I41" s="6"/>
      <c r="J41" s="30">
        <v>41682</v>
      </c>
      <c r="K41" s="6"/>
      <c r="L41" s="31"/>
      <c r="M41" s="31"/>
      <c r="N41" s="6"/>
      <c r="O41" s="6"/>
      <c r="P41" s="6"/>
      <c r="Q41" s="6"/>
      <c r="R41" s="6"/>
      <c r="S41" s="6"/>
      <c r="T41" s="6"/>
      <c r="U41" s="30">
        <v>42778</v>
      </c>
      <c r="V41" s="31">
        <f t="shared" si="14"/>
        <v>1096</v>
      </c>
      <c r="W41" s="6"/>
    </row>
    <row r="42" spans="1:23" x14ac:dyDescent="0.3">
      <c r="A42" s="6" t="s">
        <v>78</v>
      </c>
      <c r="B42" s="37">
        <v>39079</v>
      </c>
      <c r="C42" s="30">
        <v>41848</v>
      </c>
      <c r="D42" s="31">
        <f t="shared" si="13"/>
        <v>2769</v>
      </c>
      <c r="E42" s="6"/>
      <c r="F42" s="6"/>
      <c r="G42" s="6"/>
      <c r="H42" s="6"/>
      <c r="I42" s="6"/>
      <c r="J42" s="30">
        <v>41848</v>
      </c>
      <c r="K42" s="6"/>
      <c r="L42" s="31"/>
      <c r="M42" s="31"/>
      <c r="N42" s="6"/>
      <c r="O42" s="6"/>
      <c r="P42" s="6"/>
      <c r="Q42" s="6"/>
      <c r="R42" s="6"/>
      <c r="S42" s="6"/>
      <c r="T42" s="6"/>
      <c r="U42" s="30">
        <v>42944</v>
      </c>
      <c r="V42" s="31">
        <f t="shared" si="14"/>
        <v>1096</v>
      </c>
      <c r="W42" s="6"/>
    </row>
    <row r="43" spans="1:23" x14ac:dyDescent="0.3">
      <c r="A43" s="6" t="s">
        <v>79</v>
      </c>
      <c r="B43" s="37">
        <v>39079</v>
      </c>
      <c r="C43" s="30">
        <v>42033</v>
      </c>
      <c r="D43" s="31">
        <f t="shared" si="13"/>
        <v>2954</v>
      </c>
      <c r="E43" s="6"/>
      <c r="F43" s="6"/>
      <c r="G43" s="6"/>
      <c r="H43" s="6"/>
      <c r="I43" s="6"/>
      <c r="J43" s="30">
        <v>42033</v>
      </c>
      <c r="K43" s="6"/>
      <c r="L43" s="31"/>
      <c r="M43" s="31"/>
      <c r="N43" s="6"/>
      <c r="O43" s="6"/>
      <c r="P43" s="6"/>
      <c r="Q43" s="6"/>
      <c r="R43" s="6"/>
      <c r="S43" s="6"/>
      <c r="T43" s="6"/>
      <c r="U43" s="30">
        <v>43129</v>
      </c>
      <c r="V43" s="31">
        <f t="shared" si="14"/>
        <v>1096</v>
      </c>
      <c r="W43" s="6"/>
    </row>
    <row r="44" spans="1:23" x14ac:dyDescent="0.3">
      <c r="A44" s="6" t="s">
        <v>80</v>
      </c>
      <c r="B44" s="37">
        <v>39079</v>
      </c>
      <c r="C44" s="30">
        <v>42433</v>
      </c>
      <c r="D44" s="31">
        <f t="shared" si="13"/>
        <v>3354</v>
      </c>
      <c r="E44" s="6"/>
      <c r="F44" s="6"/>
      <c r="G44" s="6"/>
      <c r="H44" s="6"/>
      <c r="I44" s="6"/>
      <c r="J44" s="30">
        <v>42433</v>
      </c>
      <c r="K44" s="6"/>
      <c r="L44" s="31"/>
      <c r="M44" s="31"/>
      <c r="N44" s="6"/>
      <c r="O44" s="6"/>
      <c r="P44" s="6"/>
      <c r="Q44" s="6"/>
      <c r="R44" s="6"/>
      <c r="S44" s="6"/>
      <c r="T44" s="6"/>
      <c r="U44" s="30">
        <v>43528</v>
      </c>
      <c r="V44" s="31">
        <f t="shared" si="14"/>
        <v>1095</v>
      </c>
      <c r="W44" s="6"/>
    </row>
    <row r="45" spans="1:23" x14ac:dyDescent="0.3">
      <c r="A45" s="6" t="s">
        <v>81</v>
      </c>
      <c r="B45" s="37">
        <v>39079</v>
      </c>
      <c r="C45" s="30">
        <v>42496</v>
      </c>
      <c r="D45" s="31">
        <f t="shared" si="13"/>
        <v>3417</v>
      </c>
      <c r="E45" s="6"/>
      <c r="F45" s="6"/>
      <c r="G45" s="6"/>
      <c r="H45" s="6"/>
      <c r="I45" s="6"/>
      <c r="J45" s="30">
        <v>42496</v>
      </c>
      <c r="K45" s="6"/>
      <c r="L45" s="31"/>
      <c r="M45" s="31"/>
      <c r="N45" s="6"/>
      <c r="O45" s="6"/>
      <c r="P45" s="6"/>
      <c r="Q45" s="6"/>
      <c r="R45" s="6"/>
      <c r="S45" s="6"/>
      <c r="T45" s="6"/>
      <c r="U45" s="30">
        <v>43591</v>
      </c>
      <c r="V45" s="31">
        <f t="shared" si="14"/>
        <v>1095</v>
      </c>
      <c r="W45" s="6"/>
    </row>
    <row r="46" spans="1:23" x14ac:dyDescent="0.3">
      <c r="A46" s="6" t="s">
        <v>82</v>
      </c>
      <c r="B46" s="37">
        <v>39079</v>
      </c>
      <c r="C46" s="30">
        <v>42496</v>
      </c>
      <c r="D46" s="31">
        <f t="shared" si="13"/>
        <v>3417</v>
      </c>
      <c r="E46" s="6"/>
      <c r="F46" s="6"/>
      <c r="G46" s="6"/>
      <c r="H46" s="6"/>
      <c r="I46" s="6"/>
      <c r="J46" s="30">
        <v>42496</v>
      </c>
      <c r="K46" s="6"/>
      <c r="L46" s="31"/>
      <c r="M46" s="31"/>
      <c r="N46" s="6"/>
      <c r="O46" s="6"/>
      <c r="P46" s="6"/>
      <c r="Q46" s="6"/>
      <c r="R46" s="6"/>
      <c r="S46" s="6"/>
      <c r="T46" s="6"/>
      <c r="U46" s="30">
        <v>43591</v>
      </c>
      <c r="V46" s="31">
        <f t="shared" si="14"/>
        <v>1095</v>
      </c>
      <c r="W46" s="6"/>
    </row>
    <row r="47" spans="1:23" x14ac:dyDescent="0.3">
      <c r="A47" s="6" t="s">
        <v>83</v>
      </c>
      <c r="B47" s="37">
        <v>39079</v>
      </c>
      <c r="C47" s="30">
        <v>42753</v>
      </c>
      <c r="D47" s="31">
        <f t="shared" si="13"/>
        <v>3674</v>
      </c>
      <c r="E47" s="6"/>
      <c r="F47" s="6"/>
      <c r="G47" s="6"/>
      <c r="H47" s="6"/>
      <c r="I47" s="6"/>
      <c r="J47" s="30">
        <v>42753</v>
      </c>
      <c r="K47" s="6"/>
      <c r="L47" s="31"/>
      <c r="M47" s="31"/>
      <c r="N47" s="6"/>
      <c r="O47" s="6"/>
      <c r="P47" s="6"/>
      <c r="Q47" s="6"/>
      <c r="R47" s="6"/>
      <c r="S47" s="6"/>
      <c r="T47" s="6"/>
      <c r="U47" s="30">
        <v>43848</v>
      </c>
      <c r="V47" s="31">
        <f t="shared" si="14"/>
        <v>1095</v>
      </c>
      <c r="W47" s="6"/>
    </row>
    <row r="48" spans="1:23" x14ac:dyDescent="0.3">
      <c r="A48" s="6" t="s">
        <v>84</v>
      </c>
      <c r="B48" s="37">
        <v>39079</v>
      </c>
      <c r="C48" s="30">
        <v>42949</v>
      </c>
      <c r="D48" s="31">
        <f t="shared" si="13"/>
        <v>3870</v>
      </c>
      <c r="E48" s="6"/>
      <c r="F48" s="6"/>
      <c r="G48" s="6"/>
      <c r="H48" s="6"/>
      <c r="I48" s="6"/>
      <c r="J48" s="30">
        <v>42949</v>
      </c>
      <c r="K48" s="6"/>
      <c r="L48" s="31"/>
      <c r="M48" s="31"/>
      <c r="N48" s="6"/>
      <c r="O48" s="6"/>
      <c r="P48" s="6"/>
      <c r="Q48" s="6"/>
      <c r="R48" s="6"/>
      <c r="S48" s="6"/>
      <c r="T48" s="6"/>
      <c r="U48" s="30">
        <v>44045</v>
      </c>
      <c r="V48" s="31">
        <f t="shared" si="14"/>
        <v>1096</v>
      </c>
      <c r="W48" s="6"/>
    </row>
    <row r="49" spans="1:23" s="38" customFormat="1" x14ac:dyDescent="0.3">
      <c r="A49" s="6" t="s">
        <v>85</v>
      </c>
      <c r="B49" s="37">
        <v>39079</v>
      </c>
      <c r="C49" s="30">
        <v>41591</v>
      </c>
      <c r="D49" s="31">
        <f t="shared" si="13"/>
        <v>2512</v>
      </c>
      <c r="E49" s="6"/>
      <c r="F49" s="6"/>
      <c r="G49" s="6"/>
      <c r="H49" s="6"/>
      <c r="I49" s="6"/>
      <c r="J49" s="30">
        <v>41591</v>
      </c>
      <c r="K49" s="6"/>
      <c r="L49" s="31"/>
      <c r="M49" s="31"/>
      <c r="N49" s="6"/>
      <c r="O49" s="6"/>
      <c r="P49" s="6"/>
      <c r="Q49" s="6"/>
      <c r="R49" s="6"/>
      <c r="S49" s="6"/>
      <c r="T49" s="6"/>
      <c r="U49" s="30">
        <v>44148</v>
      </c>
      <c r="V49" s="31">
        <f t="shared" si="14"/>
        <v>2557</v>
      </c>
      <c r="W49" s="6"/>
    </row>
    <row r="50" spans="1:23" s="38" customFormat="1" x14ac:dyDescent="0.3">
      <c r="A50" s="6" t="s">
        <v>86</v>
      </c>
      <c r="B50" s="37">
        <v>39079</v>
      </c>
      <c r="C50" s="30">
        <v>41682</v>
      </c>
      <c r="D50" s="31">
        <f t="shared" si="13"/>
        <v>2603</v>
      </c>
      <c r="E50" s="31"/>
      <c r="F50" s="6"/>
      <c r="G50" s="6"/>
      <c r="H50" s="6"/>
      <c r="I50" s="6"/>
      <c r="J50" s="30">
        <v>41682</v>
      </c>
      <c r="K50" s="6"/>
      <c r="L50" s="31"/>
      <c r="M50" s="31"/>
      <c r="N50" s="6"/>
      <c r="O50" s="6"/>
      <c r="P50" s="6"/>
      <c r="Q50" s="6"/>
      <c r="R50" s="6"/>
      <c r="S50" s="6"/>
      <c r="T50" s="6"/>
      <c r="U50" s="30">
        <v>44239</v>
      </c>
      <c r="V50" s="31">
        <f t="shared" si="14"/>
        <v>2557</v>
      </c>
      <c r="W50" s="6"/>
    </row>
    <row r="51" spans="1:23" s="38" customFormat="1" x14ac:dyDescent="0.3">
      <c r="A51" s="6" t="s">
        <v>86</v>
      </c>
      <c r="B51" s="37">
        <v>39079</v>
      </c>
      <c r="C51" s="30">
        <v>41848</v>
      </c>
      <c r="D51" s="31">
        <f t="shared" si="13"/>
        <v>2769</v>
      </c>
      <c r="E51" s="31"/>
      <c r="F51" s="6"/>
      <c r="G51" s="6"/>
      <c r="H51" s="6"/>
      <c r="I51" s="6"/>
      <c r="J51" s="30">
        <v>41848</v>
      </c>
      <c r="K51" s="6"/>
      <c r="L51" s="31"/>
      <c r="M51" s="31"/>
      <c r="N51" s="6"/>
      <c r="O51" s="6"/>
      <c r="P51" s="6"/>
      <c r="Q51" s="6"/>
      <c r="R51" s="6"/>
      <c r="S51" s="6"/>
      <c r="T51" s="6"/>
      <c r="U51" s="30">
        <v>44405</v>
      </c>
      <c r="V51" s="31">
        <f t="shared" si="14"/>
        <v>2557</v>
      </c>
      <c r="W51" s="6"/>
    </row>
    <row r="52" spans="1:23" s="39" customFormat="1" x14ac:dyDescent="0.3">
      <c r="A52" s="6" t="s">
        <v>87</v>
      </c>
      <c r="B52" s="37">
        <v>39079</v>
      </c>
      <c r="C52" s="30">
        <v>42033</v>
      </c>
      <c r="D52" s="31">
        <f t="shared" si="13"/>
        <v>2954</v>
      </c>
      <c r="E52" s="31"/>
      <c r="F52" s="6"/>
      <c r="G52" s="6"/>
      <c r="H52" s="6"/>
      <c r="I52" s="6"/>
      <c r="J52" s="30">
        <v>42033</v>
      </c>
      <c r="K52" s="6"/>
      <c r="L52" s="31"/>
      <c r="M52" s="31"/>
      <c r="N52" s="6"/>
      <c r="O52" s="6"/>
      <c r="P52" s="6"/>
      <c r="Q52" s="6"/>
      <c r="R52" s="6"/>
      <c r="S52" s="6"/>
      <c r="T52" s="6"/>
      <c r="U52" s="30">
        <v>44590</v>
      </c>
      <c r="V52" s="31">
        <f t="shared" si="14"/>
        <v>2557</v>
      </c>
      <c r="W52" s="6"/>
    </row>
    <row r="53" spans="1:23" x14ac:dyDescent="0.3">
      <c r="A53" s="6" t="s">
        <v>86</v>
      </c>
      <c r="B53" s="37">
        <v>39079</v>
      </c>
      <c r="C53" s="30">
        <v>42433</v>
      </c>
      <c r="D53" s="31">
        <f t="shared" si="13"/>
        <v>3354</v>
      </c>
      <c r="E53" s="31"/>
      <c r="F53" s="6"/>
      <c r="G53" s="6"/>
      <c r="H53" s="6"/>
      <c r="I53" s="6"/>
      <c r="J53" s="30">
        <v>42433</v>
      </c>
      <c r="K53" s="6"/>
      <c r="L53" s="31"/>
      <c r="M53" s="31"/>
      <c r="N53" s="6"/>
      <c r="O53" s="6"/>
      <c r="P53" s="6"/>
      <c r="Q53" s="6"/>
      <c r="R53" s="6"/>
      <c r="S53" s="6"/>
      <c r="T53" s="6"/>
      <c r="U53" s="30">
        <v>44989</v>
      </c>
      <c r="V53" s="31">
        <f t="shared" si="14"/>
        <v>2556</v>
      </c>
      <c r="W53" s="6"/>
    </row>
    <row r="54" spans="1:23" x14ac:dyDescent="0.3">
      <c r="A54" s="6" t="s">
        <v>88</v>
      </c>
      <c r="B54" s="37">
        <v>39079</v>
      </c>
      <c r="C54" s="30">
        <v>42496</v>
      </c>
      <c r="D54" s="31">
        <f t="shared" si="13"/>
        <v>3417</v>
      </c>
      <c r="E54" s="31"/>
      <c r="F54" s="6"/>
      <c r="G54" s="6"/>
      <c r="H54" s="6"/>
      <c r="I54" s="6"/>
      <c r="J54" s="30">
        <v>42496</v>
      </c>
      <c r="K54" s="6"/>
      <c r="L54" s="31"/>
      <c r="M54" s="31"/>
      <c r="N54" s="6"/>
      <c r="O54" s="6"/>
      <c r="P54" s="6"/>
      <c r="Q54" s="6"/>
      <c r="R54" s="6"/>
      <c r="S54" s="6"/>
      <c r="T54" s="6"/>
      <c r="U54" s="30">
        <v>45052</v>
      </c>
      <c r="V54" s="31">
        <f t="shared" si="14"/>
        <v>2556</v>
      </c>
      <c r="W54" s="6"/>
    </row>
    <row r="55" spans="1:23" x14ac:dyDescent="0.3">
      <c r="A55" s="6" t="s">
        <v>89</v>
      </c>
      <c r="B55" s="37">
        <v>39079</v>
      </c>
      <c r="C55" s="30">
        <v>42753</v>
      </c>
      <c r="D55" s="31">
        <f t="shared" si="13"/>
        <v>3674</v>
      </c>
      <c r="E55" s="31"/>
      <c r="F55" s="6"/>
      <c r="G55" s="6"/>
      <c r="H55" s="6"/>
      <c r="I55" s="6"/>
      <c r="J55" s="30">
        <v>42753</v>
      </c>
      <c r="K55" s="6"/>
      <c r="L55" s="31"/>
      <c r="M55" s="31"/>
      <c r="N55" s="6"/>
      <c r="O55" s="6"/>
      <c r="P55" s="6"/>
      <c r="Q55" s="6"/>
      <c r="R55" s="6"/>
      <c r="S55" s="6"/>
      <c r="T55" s="6"/>
      <c r="U55" s="30">
        <v>45309</v>
      </c>
      <c r="V55" s="31">
        <f t="shared" si="14"/>
        <v>2556</v>
      </c>
      <c r="W55" s="6"/>
    </row>
    <row r="56" spans="1:23" x14ac:dyDescent="0.3">
      <c r="A56" s="6" t="s">
        <v>90</v>
      </c>
      <c r="B56" s="37">
        <v>39079</v>
      </c>
      <c r="C56" s="30">
        <v>42949</v>
      </c>
      <c r="D56" s="31">
        <f t="shared" si="13"/>
        <v>3870</v>
      </c>
      <c r="E56" s="31"/>
      <c r="F56" s="6"/>
      <c r="G56" s="6"/>
      <c r="H56" s="6"/>
      <c r="I56" s="6"/>
      <c r="J56" s="30">
        <v>42949</v>
      </c>
      <c r="K56" s="6"/>
      <c r="L56" s="31"/>
      <c r="M56" s="31"/>
      <c r="N56" s="6"/>
      <c r="O56" s="6"/>
      <c r="P56" s="6"/>
      <c r="Q56" s="6"/>
      <c r="R56" s="6"/>
      <c r="S56" s="6"/>
      <c r="T56" s="6"/>
      <c r="U56" s="30">
        <v>45506</v>
      </c>
      <c r="V56" s="31">
        <f t="shared" si="14"/>
        <v>2557</v>
      </c>
      <c r="W56" s="6"/>
    </row>
  </sheetData>
  <sortState xmlns:xlrd2="http://schemas.microsoft.com/office/spreadsheetml/2017/richdata2" ref="A4:A29">
    <sortCondition ref="A3:A29"/>
  </sortState>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47"/>
  <sheetViews>
    <sheetView tabSelected="1" topLeftCell="E1" zoomScale="75" zoomScaleNormal="75" workbookViewId="0">
      <pane ySplit="1" topLeftCell="A64" activePane="bottomLeft" state="frozen"/>
      <selection pane="bottomLeft" activeCell="K69" sqref="K69"/>
    </sheetView>
  </sheetViews>
  <sheetFormatPr defaultRowHeight="14.4" x14ac:dyDescent="0.3"/>
  <cols>
    <col min="1" max="1" width="17.6640625" customWidth="1"/>
    <col min="2" max="2" width="36.5546875" bestFit="1" customWidth="1"/>
    <col min="3" max="3" width="22.44140625" customWidth="1"/>
    <col min="4" max="4" width="23" customWidth="1"/>
    <col min="5" max="5" width="21.33203125" customWidth="1"/>
    <col min="6" max="6" width="19.44140625" bestFit="1" customWidth="1"/>
    <col min="7" max="7" width="37.6640625" customWidth="1"/>
    <col min="8" max="8" width="38" customWidth="1"/>
    <col min="9" max="9" width="20" customWidth="1"/>
    <col min="10" max="10" width="19.33203125" bestFit="1" customWidth="1"/>
    <col min="11" max="11" width="20" customWidth="1"/>
    <col min="12" max="12" width="21.5546875" customWidth="1"/>
    <col min="13" max="13" width="22.5546875" customWidth="1"/>
  </cols>
  <sheetData>
    <row r="1" spans="1:28" ht="69" customHeight="1" x14ac:dyDescent="0.3">
      <c r="A1" s="64" t="s">
        <v>91</v>
      </c>
      <c r="B1" s="65"/>
      <c r="C1" s="20" t="s">
        <v>92</v>
      </c>
      <c r="D1" s="13" t="s">
        <v>93</v>
      </c>
      <c r="E1" s="14" t="s">
        <v>94</v>
      </c>
      <c r="F1" s="15" t="s">
        <v>95</v>
      </c>
      <c r="G1" s="16" t="s">
        <v>96</v>
      </c>
      <c r="H1" s="17" t="s">
        <v>97</v>
      </c>
      <c r="I1" s="55" t="s">
        <v>98</v>
      </c>
      <c r="J1" s="54" t="s">
        <v>99</v>
      </c>
      <c r="K1" s="18" t="s">
        <v>100</v>
      </c>
      <c r="L1" s="19" t="s">
        <v>101</v>
      </c>
      <c r="M1" s="20" t="s">
        <v>102</v>
      </c>
    </row>
    <row r="2" spans="1:28" ht="112.5" customHeight="1" x14ac:dyDescent="0.3">
      <c r="A2" s="53" t="s">
        <v>103</v>
      </c>
      <c r="B2" s="10" t="s">
        <v>23</v>
      </c>
      <c r="C2" s="10" t="s">
        <v>104</v>
      </c>
      <c r="D2" s="10" t="s">
        <v>105</v>
      </c>
      <c r="E2" s="10" t="s">
        <v>106</v>
      </c>
      <c r="F2" s="10" t="s">
        <v>107</v>
      </c>
      <c r="G2" s="10" t="s">
        <v>108</v>
      </c>
      <c r="H2" s="10" t="s">
        <v>109</v>
      </c>
      <c r="I2" s="10" t="s">
        <v>110</v>
      </c>
      <c r="J2" s="10" t="s">
        <v>111</v>
      </c>
      <c r="K2" s="10" t="s">
        <v>112</v>
      </c>
      <c r="L2" s="10" t="s">
        <v>113</v>
      </c>
      <c r="M2" s="10" t="s">
        <v>114</v>
      </c>
      <c r="N2" s="8"/>
      <c r="O2" s="8"/>
      <c r="P2" s="8"/>
      <c r="Q2" s="8"/>
      <c r="R2" s="8"/>
      <c r="S2" s="9"/>
      <c r="T2" s="9"/>
      <c r="U2" s="9"/>
      <c r="V2" s="9"/>
      <c r="W2" s="8"/>
      <c r="X2" s="8"/>
      <c r="Y2" s="8"/>
      <c r="Z2" s="8"/>
      <c r="AA2" s="8"/>
      <c r="AB2" s="8"/>
    </row>
    <row r="3" spans="1:28" x14ac:dyDescent="0.3">
      <c r="A3" s="66" t="s">
        <v>115</v>
      </c>
      <c r="B3" s="6" t="s">
        <v>75</v>
      </c>
      <c r="C3" s="46">
        <f>'Data for Bar Graph (# days)'!D39/365.25</f>
        <v>6.8774811772758389</v>
      </c>
      <c r="D3" s="47"/>
      <c r="E3" s="47"/>
      <c r="F3" s="47"/>
      <c r="G3" s="47"/>
      <c r="H3" s="47"/>
      <c r="I3" s="47"/>
      <c r="J3" s="47"/>
      <c r="K3" s="47">
        <f>'Data for Bar Graph (# days)'!V39/365.25</f>
        <v>4.9993155373032172</v>
      </c>
      <c r="L3" s="46"/>
      <c r="M3" s="47"/>
    </row>
    <row r="4" spans="1:28" x14ac:dyDescent="0.3">
      <c r="A4" s="66"/>
      <c r="B4" s="6" t="s">
        <v>76</v>
      </c>
      <c r="C4" s="46">
        <f>'Data for Bar Graph (# days)'!D40/365.25</f>
        <v>9.3552361396303905</v>
      </c>
      <c r="D4" s="47"/>
      <c r="E4" s="47"/>
      <c r="F4" s="47"/>
      <c r="G4" s="47"/>
      <c r="H4" s="47"/>
      <c r="I4" s="47"/>
      <c r="J4" s="47"/>
      <c r="K4" s="47">
        <f>'Data for Bar Graph (# days)'!V40/365.25</f>
        <v>2.9979466119096507</v>
      </c>
      <c r="L4" s="46"/>
      <c r="M4" s="47"/>
    </row>
    <row r="5" spans="1:28" x14ac:dyDescent="0.3">
      <c r="A5" s="66"/>
      <c r="B5" s="6" t="s">
        <v>77</v>
      </c>
      <c r="C5" s="46">
        <f>'Data for Bar Graph (# days)'!D41/365.25</f>
        <v>7.1266255989048597</v>
      </c>
      <c r="D5" s="47"/>
      <c r="E5" s="47"/>
      <c r="F5" s="47"/>
      <c r="G5" s="47"/>
      <c r="H5" s="47"/>
      <c r="I5" s="47"/>
      <c r="J5" s="47"/>
      <c r="K5" s="47">
        <f>'Data for Bar Graph (# days)'!V41/365.25</f>
        <v>3.0006844626967832</v>
      </c>
      <c r="L5" s="46"/>
      <c r="M5" s="47"/>
    </row>
    <row r="6" spans="1:28" x14ac:dyDescent="0.3">
      <c r="A6" s="66"/>
      <c r="B6" s="6" t="s">
        <v>78</v>
      </c>
      <c r="C6" s="46">
        <f>'Data for Bar Graph (# days)'!D42/365.25</f>
        <v>7.5811088295687883</v>
      </c>
      <c r="D6" s="47"/>
      <c r="E6" s="47"/>
      <c r="F6" s="47"/>
      <c r="G6" s="47"/>
      <c r="H6" s="47"/>
      <c r="I6" s="47"/>
      <c r="J6" s="47"/>
      <c r="K6" s="47">
        <f>'Data for Bar Graph (# days)'!V42/365.25</f>
        <v>3.0006844626967832</v>
      </c>
      <c r="L6" s="46"/>
      <c r="M6" s="47"/>
    </row>
    <row r="7" spans="1:28" x14ac:dyDescent="0.3">
      <c r="A7" s="66"/>
      <c r="B7" s="6" t="s">
        <v>79</v>
      </c>
      <c r="C7" s="46">
        <f>'Data for Bar Graph (# days)'!D43/365.25</f>
        <v>8.0876112251882279</v>
      </c>
      <c r="D7" s="47"/>
      <c r="E7" s="47"/>
      <c r="F7" s="47"/>
      <c r="G7" s="47"/>
      <c r="H7" s="47"/>
      <c r="I7" s="47"/>
      <c r="J7" s="47"/>
      <c r="K7" s="47">
        <f>'Data for Bar Graph (# days)'!V43/365.25</f>
        <v>3.0006844626967832</v>
      </c>
      <c r="L7" s="46"/>
      <c r="M7" s="47"/>
    </row>
    <row r="8" spans="1:28" x14ac:dyDescent="0.3">
      <c r="A8" s="66"/>
      <c r="B8" s="6" t="s">
        <v>80</v>
      </c>
      <c r="C8" s="46">
        <f>'Data for Bar Graph (# days)'!D44/365.25</f>
        <v>9.1827515400410675</v>
      </c>
      <c r="D8" s="47"/>
      <c r="E8" s="47"/>
      <c r="F8" s="47"/>
      <c r="G8" s="47"/>
      <c r="H8" s="47"/>
      <c r="I8" s="47"/>
      <c r="J8" s="47"/>
      <c r="K8" s="47">
        <f>'Data for Bar Graph (# days)'!V44/365.25</f>
        <v>2.9979466119096507</v>
      </c>
      <c r="L8" s="46"/>
      <c r="M8" s="47"/>
    </row>
    <row r="9" spans="1:28" x14ac:dyDescent="0.3">
      <c r="A9" s="66"/>
      <c r="B9" s="6" t="s">
        <v>81</v>
      </c>
      <c r="C9" s="46">
        <f>'Data for Bar Graph (# days)'!D45/365.25</f>
        <v>9.3552361396303905</v>
      </c>
      <c r="D9" s="47"/>
      <c r="E9" s="47"/>
      <c r="F9" s="47"/>
      <c r="G9" s="47"/>
      <c r="H9" s="47"/>
      <c r="I9" s="47"/>
      <c r="J9" s="47"/>
      <c r="K9" s="47">
        <f>'Data for Bar Graph (# days)'!V45/365.25</f>
        <v>2.9979466119096507</v>
      </c>
      <c r="L9" s="46"/>
      <c r="M9" s="47"/>
    </row>
    <row r="10" spans="1:28" x14ac:dyDescent="0.3">
      <c r="A10" s="66"/>
      <c r="B10" s="6" t="s">
        <v>82</v>
      </c>
      <c r="C10" s="46">
        <f>'Data for Bar Graph (# days)'!D46/365.25</f>
        <v>9.3552361396303905</v>
      </c>
      <c r="D10" s="47"/>
      <c r="E10" s="47"/>
      <c r="F10" s="47"/>
      <c r="G10" s="47"/>
      <c r="H10" s="47"/>
      <c r="I10" s="47"/>
      <c r="J10" s="47"/>
      <c r="K10" s="47">
        <f>'Data for Bar Graph (# days)'!V46/365.25</f>
        <v>2.9979466119096507</v>
      </c>
      <c r="L10" s="46"/>
      <c r="M10" s="47"/>
    </row>
    <row r="11" spans="1:28" x14ac:dyDescent="0.3">
      <c r="A11" s="66"/>
      <c r="B11" s="6" t="s">
        <v>83</v>
      </c>
      <c r="C11" s="46">
        <f>'Data for Bar Graph (# days)'!D47/365.25</f>
        <v>10.05886379192334</v>
      </c>
      <c r="D11" s="47"/>
      <c r="E11" s="47"/>
      <c r="F11" s="47"/>
      <c r="G11" s="47"/>
      <c r="H11" s="47"/>
      <c r="I11" s="47"/>
      <c r="J11" s="47"/>
      <c r="K11" s="47">
        <f>'Data for Bar Graph (# days)'!V47/365.25</f>
        <v>2.9979466119096507</v>
      </c>
      <c r="L11" s="46"/>
      <c r="M11" s="47"/>
    </row>
    <row r="12" spans="1:28" x14ac:dyDescent="0.3">
      <c r="A12" s="66"/>
      <c r="B12" s="6" t="s">
        <v>84</v>
      </c>
      <c r="C12" s="46">
        <f>'Data for Bar Graph (# days)'!D48/365.25</f>
        <v>10.595482546201232</v>
      </c>
      <c r="D12" s="47"/>
      <c r="E12" s="47"/>
      <c r="F12" s="47"/>
      <c r="G12" s="47"/>
      <c r="H12" s="47"/>
      <c r="I12" s="47"/>
      <c r="J12" s="47"/>
      <c r="K12" s="47">
        <f>'Data for Bar Graph (# days)'!V48/365.25</f>
        <v>3.0006844626967832</v>
      </c>
      <c r="L12" s="46"/>
      <c r="M12" s="47"/>
    </row>
    <row r="13" spans="1:28" x14ac:dyDescent="0.3">
      <c r="A13" s="66"/>
      <c r="B13" s="6" t="s">
        <v>85</v>
      </c>
      <c r="C13" s="46">
        <f>'Data for Bar Graph (# days)'!D49/365.25</f>
        <v>6.8774811772758389</v>
      </c>
      <c r="D13" s="47"/>
      <c r="E13" s="47"/>
      <c r="F13" s="47"/>
      <c r="G13" s="47"/>
      <c r="H13" s="47"/>
      <c r="I13" s="47"/>
      <c r="J13" s="47"/>
      <c r="K13" s="47">
        <f>'Data for Bar Graph (# days)'!V49/365.25</f>
        <v>7.0006844626967828</v>
      </c>
      <c r="L13" s="46"/>
      <c r="M13" s="47"/>
    </row>
    <row r="14" spans="1:28" x14ac:dyDescent="0.3">
      <c r="A14" s="66"/>
      <c r="B14" s="6" t="s">
        <v>86</v>
      </c>
      <c r="C14" s="46">
        <f>'Data for Bar Graph (# days)'!D50/365.25</f>
        <v>7.1266255989048597</v>
      </c>
      <c r="D14" s="47"/>
      <c r="E14" s="47"/>
      <c r="F14" s="47"/>
      <c r="G14" s="47"/>
      <c r="H14" s="47"/>
      <c r="I14" s="47"/>
      <c r="J14" s="47"/>
      <c r="K14" s="47">
        <f>'Data for Bar Graph (# days)'!V50/365.25</f>
        <v>7.0006844626967828</v>
      </c>
      <c r="L14" s="46"/>
      <c r="M14" s="47"/>
    </row>
    <row r="15" spans="1:28" x14ac:dyDescent="0.3">
      <c r="A15" s="66"/>
      <c r="B15" s="6" t="s">
        <v>86</v>
      </c>
      <c r="C15" s="46">
        <f>'Data for Bar Graph (# days)'!D51/365.25</f>
        <v>7.5811088295687883</v>
      </c>
      <c r="D15" s="47"/>
      <c r="E15" s="47"/>
      <c r="F15" s="47"/>
      <c r="G15" s="47"/>
      <c r="H15" s="47"/>
      <c r="I15" s="47"/>
      <c r="J15" s="47"/>
      <c r="K15" s="47">
        <f>'Data for Bar Graph (# days)'!V51/365.25</f>
        <v>7.0006844626967828</v>
      </c>
      <c r="L15" s="46"/>
      <c r="M15" s="47"/>
    </row>
    <row r="16" spans="1:28" x14ac:dyDescent="0.3">
      <c r="A16" s="66"/>
      <c r="B16" s="6" t="s">
        <v>87</v>
      </c>
      <c r="C16" s="46">
        <f>'Data for Bar Graph (# days)'!D52/365.25</f>
        <v>8.0876112251882279</v>
      </c>
      <c r="D16" s="47"/>
      <c r="E16" s="47"/>
      <c r="F16" s="47"/>
      <c r="G16" s="47"/>
      <c r="H16" s="47"/>
      <c r="I16" s="47"/>
      <c r="J16" s="47"/>
      <c r="K16" s="47">
        <f>'Data for Bar Graph (# days)'!V52/365.25</f>
        <v>7.0006844626967828</v>
      </c>
      <c r="L16" s="46"/>
      <c r="M16" s="47"/>
    </row>
    <row r="17" spans="1:13" x14ac:dyDescent="0.3">
      <c r="A17" s="66"/>
      <c r="B17" s="6" t="s">
        <v>86</v>
      </c>
      <c r="C17" s="46">
        <f>'Data for Bar Graph (# days)'!D53/365.25</f>
        <v>9.1827515400410675</v>
      </c>
      <c r="D17" s="47"/>
      <c r="E17" s="47"/>
      <c r="F17" s="47"/>
      <c r="G17" s="47"/>
      <c r="H17" s="47"/>
      <c r="I17" s="47"/>
      <c r="J17" s="47"/>
      <c r="K17" s="47">
        <f>'Data for Bar Graph (# days)'!V53/365.25</f>
        <v>6.9979466119096507</v>
      </c>
      <c r="L17" s="46"/>
      <c r="M17" s="47"/>
    </row>
    <row r="18" spans="1:13" x14ac:dyDescent="0.3">
      <c r="A18" s="66"/>
      <c r="B18" s="6" t="s">
        <v>88</v>
      </c>
      <c r="C18" s="46">
        <f>'Data for Bar Graph (# days)'!D54/365.25</f>
        <v>9.3552361396303905</v>
      </c>
      <c r="D18" s="47"/>
      <c r="E18" s="47"/>
      <c r="F18" s="47"/>
      <c r="G18" s="47"/>
      <c r="H18" s="47"/>
      <c r="I18" s="47"/>
      <c r="J18" s="47"/>
      <c r="K18" s="47">
        <f>'Data for Bar Graph (# days)'!V54/365.25</f>
        <v>6.9979466119096507</v>
      </c>
      <c r="L18" s="46"/>
      <c r="M18" s="47"/>
    </row>
    <row r="19" spans="1:13" x14ac:dyDescent="0.3">
      <c r="A19" s="66"/>
      <c r="B19" s="6" t="s">
        <v>89</v>
      </c>
      <c r="C19" s="46">
        <f>'Data for Bar Graph (# days)'!D55/365.25</f>
        <v>10.05886379192334</v>
      </c>
      <c r="D19" s="47"/>
      <c r="E19" s="47"/>
      <c r="F19" s="47"/>
      <c r="G19" s="47"/>
      <c r="H19" s="47"/>
      <c r="I19" s="47"/>
      <c r="J19" s="47"/>
      <c r="K19" s="47">
        <f>'Data for Bar Graph (# days)'!V55/365.25</f>
        <v>6.9979466119096507</v>
      </c>
      <c r="L19" s="46"/>
      <c r="M19" s="47"/>
    </row>
    <row r="20" spans="1:13" x14ac:dyDescent="0.3">
      <c r="A20" s="66"/>
      <c r="B20" s="6" t="s">
        <v>90</v>
      </c>
      <c r="C20" s="46">
        <f>'Data for Bar Graph (# days)'!D56/365.25</f>
        <v>10.595482546201232</v>
      </c>
      <c r="D20" s="47"/>
      <c r="E20" s="47"/>
      <c r="F20" s="47"/>
      <c r="G20" s="47"/>
      <c r="H20" s="47"/>
      <c r="I20" s="47"/>
      <c r="J20" s="47"/>
      <c r="K20" s="47">
        <f>'Data for Bar Graph (# days)'!V56/365.25</f>
        <v>7.0006844626967828</v>
      </c>
      <c r="L20" s="46"/>
      <c r="M20" s="47"/>
    </row>
    <row r="21" spans="1:13" x14ac:dyDescent="0.3">
      <c r="A21" s="66" t="s">
        <v>116</v>
      </c>
      <c r="B21" s="32" t="s">
        <v>41</v>
      </c>
      <c r="C21" s="4">
        <f>'Data for Bar Graph (# days)'!D5/365.25</f>
        <v>0</v>
      </c>
      <c r="D21" s="2">
        <f>'Data for Bar Graph (# days)'!F5/365.25</f>
        <v>4.9664613278576315</v>
      </c>
      <c r="E21" s="2">
        <f>'Data for Bar Graph (# days)'!H5/365.25</f>
        <v>1.5441478439425051</v>
      </c>
      <c r="F21" s="4">
        <f>'Data for Bar Graph (# days)'!K5/365.25</f>
        <v>0.36687200547570159</v>
      </c>
      <c r="G21" s="2">
        <f>'Data for Bar Graph (# days)'!M5/365.25</f>
        <v>13.122518822724162</v>
      </c>
      <c r="H21" s="2">
        <f>IF(L21&gt;0, IF(((('Data for Bar Graph (# days)'!N5-'Data for Bar Graph (# days)'!W5))/365.25)&gt;0, (('Data for Bar Graph (# days)'!N5-'Data for Bar Graph (# days)'!W5))/365.25, 0), ('Data for Bar Graph (# days)'!N5/365.25))</f>
        <v>0</v>
      </c>
      <c r="I21" s="2">
        <f>'Data for Bar Graph (# days)'!P5/365.25</f>
        <v>0</v>
      </c>
      <c r="J21" s="40">
        <f>'Data for Bar Graph (# days)'!T5/365.25</f>
        <v>0</v>
      </c>
      <c r="K21" s="41">
        <f>'Data for Bar Graph (# days)'!V5/365.25</f>
        <v>0</v>
      </c>
      <c r="L21" s="4">
        <f>'Data for Bar Graph (# days)'!W5/365.25</f>
        <v>0</v>
      </c>
      <c r="M21" s="40">
        <f t="shared" ref="M21:M47" si="0">SUM(D21:F21, H21:J21)-L21</f>
        <v>6.877481177275838</v>
      </c>
    </row>
    <row r="22" spans="1:13" x14ac:dyDescent="0.3">
      <c r="A22" s="66"/>
      <c r="B22" s="32" t="s">
        <v>42</v>
      </c>
      <c r="C22" s="4">
        <f>'Data for Bar Graph (# days)'!D6/365.25</f>
        <v>0</v>
      </c>
      <c r="D22" s="2">
        <f>'Data for Bar Graph (# days)'!F6/365.25</f>
        <v>4.9390828199863108</v>
      </c>
      <c r="E22" s="2">
        <f>'Data for Bar Graph (# days)'!H6/365.25</f>
        <v>1.6481861738535251</v>
      </c>
      <c r="F22" s="4">
        <f>'Data for Bar Graph (# days)'!K6/365.25</f>
        <v>0.29021218343600275</v>
      </c>
      <c r="G22" s="2">
        <f>'Data for Bar Graph (# days)'!M6/365.25</f>
        <v>13.122518822724162</v>
      </c>
      <c r="H22" s="2">
        <f>IF(L22&gt;0, IF(((('Data for Bar Graph (# days)'!N6-'Data for Bar Graph (# days)'!W6))/365.25)&gt;0, (('Data for Bar Graph (# days)'!N6-'Data for Bar Graph (# days)'!W6))/365.25, 0), ('Data for Bar Graph (# days)'!N6/365.25))</f>
        <v>0</v>
      </c>
      <c r="I22" s="2">
        <f>'Data for Bar Graph (# days)'!P6/365.25</f>
        <v>0</v>
      </c>
      <c r="J22" s="40">
        <f>'Data for Bar Graph (# days)'!T6/365.25</f>
        <v>0</v>
      </c>
      <c r="K22" s="41">
        <f>'Data for Bar Graph (# days)'!V6/365.25</f>
        <v>0</v>
      </c>
      <c r="L22" s="4">
        <f>'Data for Bar Graph (# days)'!W6/365.25</f>
        <v>0</v>
      </c>
      <c r="M22" s="40">
        <f t="shared" si="0"/>
        <v>6.8774811772758389</v>
      </c>
    </row>
    <row r="23" spans="1:13" x14ac:dyDescent="0.3">
      <c r="A23" s="66"/>
      <c r="B23" s="32" t="s">
        <v>43</v>
      </c>
      <c r="C23" s="4">
        <f>'Data for Bar Graph (# days)'!D7/365.25</f>
        <v>0</v>
      </c>
      <c r="D23" s="2">
        <f>'Data for Bar Graph (# days)'!F7/365.25</f>
        <v>5.0896646132785763</v>
      </c>
      <c r="E23" s="2">
        <f>'Data for Bar Graph (# days)'!H7/365.25</f>
        <v>1.7275838466803559</v>
      </c>
      <c r="F23" s="4">
        <f>'Data for Bar Graph (# days)'!K7/365.25</f>
        <v>6.0232717316906229E-2</v>
      </c>
      <c r="G23" s="2">
        <f>'Data for Bar Graph (# days)'!M7/365.25</f>
        <v>13.122518822724162</v>
      </c>
      <c r="H23" s="2">
        <f>IF(L23&gt;0, IF(((('Data for Bar Graph (# days)'!N7-'Data for Bar Graph (# days)'!W7))/365.25)&gt;0, (('Data for Bar Graph (# days)'!N7-'Data for Bar Graph (# days)'!W7))/365.25, 0), ('Data for Bar Graph (# days)'!N7/365.25))</f>
        <v>0.32580424366872007</v>
      </c>
      <c r="I23" s="2">
        <f>'Data for Bar Graph (# days)'!P7/365.25</f>
        <v>0</v>
      </c>
      <c r="J23" s="40">
        <f>'Data for Bar Graph (# days)'!T7/365.25</f>
        <v>0</v>
      </c>
      <c r="K23" s="41">
        <f>'Data for Bar Graph (# days)'!V7/365.25</f>
        <v>0</v>
      </c>
      <c r="L23" s="4">
        <f>'Data for Bar Graph (# days)'!W7/365.25</f>
        <v>0</v>
      </c>
      <c r="M23" s="40">
        <f t="shared" si="0"/>
        <v>7.2032854209445585</v>
      </c>
    </row>
    <row r="24" spans="1:13" x14ac:dyDescent="0.3">
      <c r="A24" s="66"/>
      <c r="B24" s="32" t="s">
        <v>45</v>
      </c>
      <c r="C24" s="4">
        <f>'Data for Bar Graph (# days)'!D9/365.25</f>
        <v>0</v>
      </c>
      <c r="D24" s="2">
        <f>'Data for Bar Graph (# days)'!F9/365.25</f>
        <v>5.4729637234770703</v>
      </c>
      <c r="E24" s="2">
        <f>'Data for Bar Graph (# days)'!H9/365.25</f>
        <v>1.8425735797399041</v>
      </c>
      <c r="F24" s="4">
        <f>'Data for Bar Graph (# days)'!K9/365.25</f>
        <v>0</v>
      </c>
      <c r="G24" s="2">
        <f>'Data for Bar Graph (# days)'!M9/365.25</f>
        <v>12.684462696783026</v>
      </c>
      <c r="H24" s="2">
        <f>IF(L24&gt;0, IF(((('Data for Bar Graph (# days)'!N9-'Data for Bar Graph (# days)'!W9))/365.25)&gt;0, (('Data for Bar Graph (# days)'!N9-'Data for Bar Graph (# days)'!W9))/365.25, 0), ('Data for Bar Graph (# days)'!N9/365.25))</f>
        <v>0</v>
      </c>
      <c r="I24" s="2">
        <f>'Data for Bar Graph (# days)'!P9/365.25</f>
        <v>0</v>
      </c>
      <c r="J24" s="40">
        <f>'Data for Bar Graph (# days)'!T9/365.25</f>
        <v>0</v>
      </c>
      <c r="K24" s="41">
        <f>'Data for Bar Graph (# days)'!V9/365.25</f>
        <v>0</v>
      </c>
      <c r="L24" s="4">
        <f>'Data for Bar Graph (# days)'!W9/365.25</f>
        <v>0</v>
      </c>
      <c r="M24" s="40">
        <f t="shared" si="0"/>
        <v>7.3155373032169742</v>
      </c>
    </row>
    <row r="25" spans="1:13" x14ac:dyDescent="0.3">
      <c r="A25" s="66" t="s">
        <v>117</v>
      </c>
      <c r="B25" s="32" t="s">
        <v>47</v>
      </c>
      <c r="C25" s="4">
        <f>'Data for Bar Graph (# days)'!D11/365.25</f>
        <v>4.42984257357974</v>
      </c>
      <c r="D25" s="2">
        <f>'Data for Bar Graph (# days)'!F11/365.25</f>
        <v>0.57221081451060918</v>
      </c>
      <c r="E25" s="2">
        <f>'Data for Bar Graph (# days)'!H11/365.25</f>
        <v>2.4668035592060233</v>
      </c>
      <c r="F25" s="4">
        <f>'Data for Bar Graph (# days)'!K11/365.25</f>
        <v>0</v>
      </c>
      <c r="G25" s="2">
        <f>'Data for Bar Graph (# days)'!M11/365.25</f>
        <v>16.960985626283367</v>
      </c>
      <c r="H25" s="2">
        <f>IF(L25&gt;0, IF(((('Data for Bar Graph (# days)'!N11-'Data for Bar Graph (# days)'!W11))/365.25)&gt;0, (('Data for Bar Graph (# days)'!N11-'Data for Bar Graph (# days)'!W11))/365.25, 0), ('Data for Bar Graph (# days)'!N11/365.25))</f>
        <v>0</v>
      </c>
      <c r="I25" s="2">
        <f>'Data for Bar Graph (# days)'!P11/365.25</f>
        <v>0</v>
      </c>
      <c r="J25" s="40">
        <f>'Data for Bar Graph (# days)'!T11/365.25</f>
        <v>0</v>
      </c>
      <c r="K25" s="41">
        <f>'Data for Bar Graph (# days)'!V11/365.25</f>
        <v>0</v>
      </c>
      <c r="L25" s="4">
        <f>'Data for Bar Graph (# days)'!W11/365.25</f>
        <v>0</v>
      </c>
      <c r="M25" s="40">
        <f t="shared" si="0"/>
        <v>3.0390143737166326</v>
      </c>
    </row>
    <row r="26" spans="1:13" x14ac:dyDescent="0.3">
      <c r="A26" s="66"/>
      <c r="B26" s="32" t="s">
        <v>49</v>
      </c>
      <c r="C26" s="4">
        <f>'Data for Bar Graph (# days)'!D13/365.25</f>
        <v>0</v>
      </c>
      <c r="D26" s="2">
        <f>'Data for Bar Graph (# days)'!F13/365.25</f>
        <v>3.808350444900753</v>
      </c>
      <c r="E26" s="2">
        <f>'Data for Bar Graph (# days)'!H13/365.25</f>
        <v>4.3121149897330593</v>
      </c>
      <c r="F26" s="4">
        <f>'Data for Bar Graph (# days)'!K13/365.25</f>
        <v>0</v>
      </c>
      <c r="G26" s="2">
        <f>'Data for Bar Graph (# days)'!M13/365.25</f>
        <v>11.879534565366187</v>
      </c>
      <c r="H26" s="2">
        <f>IF(L26&gt;0, IF(((('Data for Bar Graph (# days)'!N13-'Data for Bar Graph (# days)'!W13))/365.25)&gt;0, (('Data for Bar Graph (# days)'!N13-'Data for Bar Graph (# days)'!W13))/365.25, 0), ('Data for Bar Graph (# days)'!N13/365.25))</f>
        <v>0</v>
      </c>
      <c r="I26" s="2">
        <f>'Data for Bar Graph (# days)'!P13/365.25</f>
        <v>0</v>
      </c>
      <c r="J26" s="40">
        <f>'Data for Bar Graph (# days)'!T13/365.25</f>
        <v>0</v>
      </c>
      <c r="K26" s="41">
        <f>'Data for Bar Graph (# days)'!V13/365.25</f>
        <v>0</v>
      </c>
      <c r="L26" s="4">
        <f>'Data for Bar Graph (# days)'!W13/365.25</f>
        <v>1.78507871321013</v>
      </c>
      <c r="M26" s="40">
        <f t="shared" si="0"/>
        <v>6.3353867214236832</v>
      </c>
    </row>
    <row r="27" spans="1:13" x14ac:dyDescent="0.3">
      <c r="A27" s="66"/>
      <c r="B27" s="32" t="s">
        <v>51</v>
      </c>
      <c r="C27" s="4">
        <f>'Data for Bar Graph (# days)'!D15/365.25</f>
        <v>4.42984257357974</v>
      </c>
      <c r="D27" s="2">
        <f>'Data for Bar Graph (# days)'!F15/365.25</f>
        <v>1.6399726214921286</v>
      </c>
      <c r="E27" s="2">
        <f>'Data for Bar Graph (# days)'!H15/365.25</f>
        <v>2.2039698836413417</v>
      </c>
      <c r="F27" s="4">
        <f>'Data for Bar Graph (# days)'!K15/365.25</f>
        <v>0</v>
      </c>
      <c r="G27" s="2">
        <f>'Data for Bar Graph (# days)'!M15/365.25</f>
        <v>16.156057494866531</v>
      </c>
      <c r="H27" s="2">
        <f>IF(L27&gt;0, IF(((('Data for Bar Graph (# days)'!N15-'Data for Bar Graph (# days)'!W15))/365.25)&gt;0, (('Data for Bar Graph (# days)'!N15-'Data for Bar Graph (# days)'!W15))/365.25, 0), ('Data for Bar Graph (# days)'!N15/365.25))</f>
        <v>0</v>
      </c>
      <c r="I27" s="2">
        <f>'Data for Bar Graph (# days)'!P15/365.25</f>
        <v>0</v>
      </c>
      <c r="J27" s="40">
        <f>'Data for Bar Graph (# days)'!T15/365.25</f>
        <v>0</v>
      </c>
      <c r="K27" s="41">
        <f>'Data for Bar Graph (# days)'!V15/365.25</f>
        <v>0</v>
      </c>
      <c r="L27" s="4">
        <f>'Data for Bar Graph (# days)'!W15/365.25</f>
        <v>0</v>
      </c>
      <c r="M27" s="40">
        <f t="shared" si="0"/>
        <v>3.8439425051334704</v>
      </c>
    </row>
    <row r="28" spans="1:13" x14ac:dyDescent="0.3">
      <c r="A28" s="66"/>
      <c r="B28" s="32" t="s">
        <v>52</v>
      </c>
      <c r="C28" s="4">
        <f>'Data for Bar Graph (# days)'!D16/365.25</f>
        <v>4.42984257357974</v>
      </c>
      <c r="D28" s="2">
        <f>'Data for Bar Graph (# days)'!F16/365.25</f>
        <v>3.159479808350445</v>
      </c>
      <c r="E28" s="2">
        <f>'Data for Bar Graph (# days)'!H16/365.25</f>
        <v>1.106091718001369</v>
      </c>
      <c r="F28" s="4">
        <f>'Data for Bar Graph (# days)'!K16/365.25</f>
        <v>0</v>
      </c>
      <c r="G28" s="2">
        <f>'Data for Bar Graph (# days)'!M16/365.25</f>
        <v>15.734428473648187</v>
      </c>
      <c r="H28" s="2">
        <f>IF(L28&gt;0, IF(((('Data for Bar Graph (# days)'!N16-'Data for Bar Graph (# days)'!W16))/365.25)&gt;0, (('Data for Bar Graph (# days)'!N16-'Data for Bar Graph (# days)'!W16))/365.25, 0), ('Data for Bar Graph (# days)'!N16/365.25))</f>
        <v>0</v>
      </c>
      <c r="I28" s="2">
        <f>'Data for Bar Graph (# days)'!P16/365.25</f>
        <v>0</v>
      </c>
      <c r="J28" s="40">
        <f>'Data for Bar Graph (# days)'!T16/365.25</f>
        <v>0</v>
      </c>
      <c r="K28" s="41">
        <f>'Data for Bar Graph (# days)'!V16/365.25</f>
        <v>0</v>
      </c>
      <c r="L28" s="4">
        <f>'Data for Bar Graph (# days)'!W16/365.25</f>
        <v>0.38329911019849416</v>
      </c>
      <c r="M28" s="40">
        <f t="shared" si="0"/>
        <v>3.8822724161533202</v>
      </c>
    </row>
    <row r="29" spans="1:13" x14ac:dyDescent="0.3">
      <c r="A29" s="66"/>
      <c r="B29" s="32" t="s">
        <v>118</v>
      </c>
      <c r="C29" s="4">
        <f>'Data for Bar Graph (# days)'!D22/365.25</f>
        <v>7.8220396988364138</v>
      </c>
      <c r="D29" s="2">
        <f>'Data for Bar Graph (# days)'!F22/365.25</f>
        <v>0</v>
      </c>
      <c r="E29" s="2">
        <f>'Data for Bar Graph (# days)'!H22/365.25</f>
        <v>3.0006844626967832</v>
      </c>
      <c r="F29" s="4">
        <f>'Data for Bar Graph (# days)'!K22/365.25</f>
        <v>0</v>
      </c>
      <c r="G29" s="2">
        <f>'Data for Bar Graph (# days)'!M22/365.25</f>
        <v>16.999315537303218</v>
      </c>
      <c r="H29" s="2">
        <f>IF(L29&gt;0, IF(((('Data for Bar Graph (# days)'!N22-'Data for Bar Graph (# days)'!W22))/365.25)&gt;0, (('Data for Bar Graph (# days)'!N22-'Data for Bar Graph (# days)'!W22))/365.25, 0), ('Data for Bar Graph (# days)'!N22/365.25))</f>
        <v>0</v>
      </c>
      <c r="I29" s="2">
        <f>'Data for Bar Graph (# days)'!P22/365.25</f>
        <v>0</v>
      </c>
      <c r="J29" s="40">
        <f>'Data for Bar Graph (# days)'!T22/365.25</f>
        <v>0</v>
      </c>
      <c r="K29" s="41">
        <f>'Data for Bar Graph (# days)'!V22/365.25</f>
        <v>0</v>
      </c>
      <c r="L29" s="4">
        <f>'Data for Bar Graph (# days)'!W22/365.25</f>
        <v>0</v>
      </c>
      <c r="M29" s="40">
        <f t="shared" si="0"/>
        <v>3.0006844626967832</v>
      </c>
    </row>
    <row r="30" spans="1:13" x14ac:dyDescent="0.3">
      <c r="A30" s="66"/>
      <c r="B30" s="32" t="s">
        <v>59</v>
      </c>
      <c r="C30" s="4">
        <f>'Data for Bar Graph (# days)'!D23/365.25</f>
        <v>4.42984257357974</v>
      </c>
      <c r="D30" s="2">
        <f>'Data for Bar Graph (# days)'!F23/365.25</f>
        <v>2.4832306639288158</v>
      </c>
      <c r="E30" s="2">
        <f>'Data for Bar Graph (# days)'!H23/365.25</f>
        <v>3.9288158795345653</v>
      </c>
      <c r="F30" s="4">
        <f>'Data for Bar Graph (# days)'!K23/365.25</f>
        <v>0</v>
      </c>
      <c r="G30" s="2">
        <f>'Data for Bar Graph (# days)'!M23/365.25</f>
        <v>13.587953456536619</v>
      </c>
      <c r="H30" s="2">
        <f>IF(L30&gt;0, IF(((('Data for Bar Graph (# days)'!N23-'Data for Bar Graph (# days)'!W23))/365.25)&gt;0, (('Data for Bar Graph (# days)'!N23-'Data for Bar Graph (# days)'!W23))/365.25, 0), ('Data for Bar Graph (# days)'!N23/365.25))</f>
        <v>0</v>
      </c>
      <c r="I30" s="2">
        <f>'Data for Bar Graph (# days)'!P23/365.25</f>
        <v>0</v>
      </c>
      <c r="J30" s="40">
        <f>'Data for Bar Graph (# days)'!T23/365.25</f>
        <v>0</v>
      </c>
      <c r="K30" s="41">
        <f>'Data for Bar Graph (# days)'!V23/365.25</f>
        <v>0</v>
      </c>
      <c r="L30" s="4">
        <f>'Data for Bar Graph (# days)'!W23/365.25</f>
        <v>0</v>
      </c>
      <c r="M30" s="40">
        <f t="shared" si="0"/>
        <v>6.4120465434633811</v>
      </c>
    </row>
    <row r="31" spans="1:13" x14ac:dyDescent="0.3">
      <c r="A31" s="66"/>
      <c r="B31" s="32" t="s">
        <v>60</v>
      </c>
      <c r="C31" s="4">
        <f>'Data for Bar Graph (# days)'!D24/365.25</f>
        <v>4.42984257357974</v>
      </c>
      <c r="D31" s="2">
        <f>'Data for Bar Graph (# days)'!F24/365.25</f>
        <v>4.7337440109514031</v>
      </c>
      <c r="E31" s="2">
        <f>'Data for Bar Graph (# days)'!H24/365.25</f>
        <v>1.678302532511978</v>
      </c>
      <c r="F31" s="4">
        <f>'Data for Bar Graph (# days)'!K24/365.25</f>
        <v>0</v>
      </c>
      <c r="G31" s="2">
        <f>'Data for Bar Graph (# days)'!M24/365.25</f>
        <v>13.587953456536619</v>
      </c>
      <c r="H31" s="2">
        <f>IF(L31&gt;0, IF(((('Data for Bar Graph (# days)'!N24-'Data for Bar Graph (# days)'!W24))/365.25)&gt;0, (('Data for Bar Graph (# days)'!N24-'Data for Bar Graph (# days)'!W24))/365.25, 0), ('Data for Bar Graph (# days)'!N24/365.25))</f>
        <v>0</v>
      </c>
      <c r="I31" s="2">
        <f>'Data for Bar Graph (# days)'!P24/365.25</f>
        <v>0</v>
      </c>
      <c r="J31" s="40">
        <f>'Data for Bar Graph (# days)'!T24/365.25</f>
        <v>0</v>
      </c>
      <c r="K31" s="41">
        <f>'Data for Bar Graph (# days)'!V24/365.25</f>
        <v>0</v>
      </c>
      <c r="L31" s="4">
        <f>'Data for Bar Graph (# days)'!W24/365.25</f>
        <v>0</v>
      </c>
      <c r="M31" s="40">
        <f t="shared" si="0"/>
        <v>6.4120465434633811</v>
      </c>
    </row>
    <row r="32" spans="1:13" x14ac:dyDescent="0.3">
      <c r="A32" s="66"/>
      <c r="B32" s="32" t="s">
        <v>61</v>
      </c>
      <c r="C32" s="4">
        <f>'Data for Bar Graph (# days)'!D25/365.25</f>
        <v>4.42984257357974</v>
      </c>
      <c r="D32" s="2">
        <f>'Data for Bar Graph (# days)'!F25/365.25</f>
        <v>4.7693360711841208</v>
      </c>
      <c r="E32" s="2">
        <f>'Data for Bar Graph (# days)'!H25/365.25</f>
        <v>1.6810403832991101</v>
      </c>
      <c r="F32" s="4">
        <f>'Data for Bar Graph (# days)'!K25/365.25</f>
        <v>0</v>
      </c>
      <c r="G32" s="2">
        <f>'Data for Bar Graph (# days)'!M25/365.25</f>
        <v>13.54962354551677</v>
      </c>
      <c r="H32" s="2">
        <f>IF(L32&gt;0, IF(((('Data for Bar Graph (# days)'!N25-'Data for Bar Graph (# days)'!W25))/365.25)&gt;0, (('Data for Bar Graph (# days)'!N25-'Data for Bar Graph (# days)'!W25))/365.25, 0), ('Data for Bar Graph (# days)'!N25/365.25))</f>
        <v>0</v>
      </c>
      <c r="I32" s="2">
        <f>'Data for Bar Graph (# days)'!P25/365.25</f>
        <v>0</v>
      </c>
      <c r="J32" s="40">
        <f>'Data for Bar Graph (# days)'!T25/365.25</f>
        <v>0</v>
      </c>
      <c r="K32" s="41">
        <f>'Data for Bar Graph (# days)'!V25/365.25</f>
        <v>0</v>
      </c>
      <c r="L32" s="4">
        <f>'Data for Bar Graph (# days)'!W25/365.25</f>
        <v>0</v>
      </c>
      <c r="M32" s="40">
        <f t="shared" si="0"/>
        <v>6.4503764544832309</v>
      </c>
    </row>
    <row r="33" spans="1:13" x14ac:dyDescent="0.3">
      <c r="A33" s="66"/>
      <c r="B33" s="32" t="s">
        <v>62</v>
      </c>
      <c r="C33" s="4">
        <f>'Data for Bar Graph (# days)'!D26/365.25</f>
        <v>4.42984257357974</v>
      </c>
      <c r="D33" s="2">
        <f>'Data for Bar Graph (# days)'!F26/365.25</f>
        <v>6.1464750171115679</v>
      </c>
      <c r="E33" s="2">
        <f>'Data for Bar Graph (# days)'!H26/365.25</f>
        <v>0.91718001368925395</v>
      </c>
      <c r="F33" s="4">
        <f>'Data for Bar Graph (# days)'!K26/365.25</f>
        <v>0</v>
      </c>
      <c r="G33" s="2">
        <f>'Data for Bar Graph (# days)'!M26/365.25</f>
        <v>12.936344969199178</v>
      </c>
      <c r="H33" s="2">
        <f>IF(L33&gt;0, IF(((('Data for Bar Graph (# days)'!N26-'Data for Bar Graph (# days)'!W26))/365.25)&gt;0, (('Data for Bar Graph (# days)'!N26-'Data for Bar Graph (# days)'!W26))/365.25, 0), ('Data for Bar Graph (# days)'!N26/365.25))</f>
        <v>0</v>
      </c>
      <c r="I33" s="2">
        <f>'Data for Bar Graph (# days)'!P26/365.25</f>
        <v>0</v>
      </c>
      <c r="J33" s="40">
        <f>'Data for Bar Graph (# days)'!T26/365.25</f>
        <v>0</v>
      </c>
      <c r="K33" s="41">
        <f>'Data for Bar Graph (# days)'!V26/365.25</f>
        <v>0</v>
      </c>
      <c r="L33" s="4">
        <f>'Data for Bar Graph (# days)'!W26/365.25</f>
        <v>0</v>
      </c>
      <c r="M33" s="40">
        <f t="shared" si="0"/>
        <v>7.0636550308008221</v>
      </c>
    </row>
    <row r="34" spans="1:13" x14ac:dyDescent="0.3">
      <c r="A34" s="66"/>
      <c r="B34" s="32" t="s">
        <v>63</v>
      </c>
      <c r="C34" s="4">
        <f>'Data for Bar Graph (# days)'!D27/365.25</f>
        <v>4.42984257357974</v>
      </c>
      <c r="D34" s="2">
        <f>'Data for Bar Graph (# days)'!F27/365.25</f>
        <v>6.3162217659137578</v>
      </c>
      <c r="E34" s="2">
        <f>'Data for Bar Graph (# days)'!H27/365.25</f>
        <v>0.78576317590691303</v>
      </c>
      <c r="F34" s="4">
        <f>'Data for Bar Graph (# days)'!K27/365.25</f>
        <v>0</v>
      </c>
      <c r="G34" s="2">
        <f>'Data for Bar Graph (# days)'!M27/365.25</f>
        <v>12.898015058179329</v>
      </c>
      <c r="H34" s="2">
        <f>IF(L34&gt;0, IF(((('Data for Bar Graph (# days)'!N27-'Data for Bar Graph (# days)'!W27))/365.25)&gt;0, (('Data for Bar Graph (# days)'!N27-'Data for Bar Graph (# days)'!W27))/365.25, 0), ('Data for Bar Graph (# days)'!N27/365.25))</f>
        <v>0</v>
      </c>
      <c r="I34" s="2">
        <f>'Data for Bar Graph (# days)'!P27/365.25</f>
        <v>0</v>
      </c>
      <c r="J34" s="40">
        <f>'Data for Bar Graph (# days)'!T27/365.25</f>
        <v>0</v>
      </c>
      <c r="K34" s="41">
        <f>'Data for Bar Graph (# days)'!V27/365.25</f>
        <v>0</v>
      </c>
      <c r="L34" s="4">
        <f>'Data for Bar Graph (# days)'!W27/365.25</f>
        <v>0</v>
      </c>
      <c r="M34" s="40">
        <f t="shared" si="0"/>
        <v>7.1019849418206711</v>
      </c>
    </row>
    <row r="35" spans="1:13" x14ac:dyDescent="0.3">
      <c r="A35" s="66" t="s">
        <v>119</v>
      </c>
      <c r="B35" s="36" t="s">
        <v>39</v>
      </c>
      <c r="C35" s="4">
        <f>'Data for Bar Graph (# days)'!D3/365.25</f>
        <v>0</v>
      </c>
      <c r="D35" s="2">
        <f>'Data for Bar Graph (# days)'!F3/365.25</f>
        <v>0</v>
      </c>
      <c r="E35" s="2">
        <f>'Data for Bar Graph (# days)'!H3/365.25</f>
        <v>2.2751540041067764</v>
      </c>
      <c r="F35" s="4">
        <f>'Data for Bar Graph (# days)'!K3/365.25</f>
        <v>4.602327173169062</v>
      </c>
      <c r="G35" s="2">
        <f>'Data for Bar Graph (# days)'!M3/365.25</f>
        <v>13.122518822724162</v>
      </c>
      <c r="H35" s="2">
        <f>IF(L35&gt;0, IF(((('Data for Bar Graph (# days)'!N3-'Data for Bar Graph (# days)'!W3))/365.25)&gt;0, (('Data for Bar Graph (# days)'!N3-'Data for Bar Graph (# days)'!W3))/365.25, 0), ('Data for Bar Graph (# days)'!N3/365.25))</f>
        <v>0</v>
      </c>
      <c r="I35" s="2">
        <f>'Data for Bar Graph (# days)'!P3/365.25</f>
        <v>0</v>
      </c>
      <c r="J35" s="40">
        <f>'Data for Bar Graph (# days)'!T3/365.25</f>
        <v>0</v>
      </c>
      <c r="K35" s="41">
        <f>'Data for Bar Graph (# days)'!V3/365.25</f>
        <v>0</v>
      </c>
      <c r="L35" s="4">
        <f>'Data for Bar Graph (# days)'!W3/365.25</f>
        <v>0</v>
      </c>
      <c r="M35" s="40">
        <f t="shared" si="0"/>
        <v>6.877481177275838</v>
      </c>
    </row>
    <row r="36" spans="1:13" x14ac:dyDescent="0.3">
      <c r="A36" s="66"/>
      <c r="B36" s="36" t="s">
        <v>40</v>
      </c>
      <c r="C36" s="4">
        <f>'Data for Bar Graph (# days)'!D4/365.25</f>
        <v>0</v>
      </c>
      <c r="D36" s="2">
        <f>'Data for Bar Graph (# days)'!F4/365.25</f>
        <v>2.5242984257357972</v>
      </c>
      <c r="E36" s="2">
        <f>'Data for Bar Graph (# days)'!H4/365.25</f>
        <v>2.1464750171115674</v>
      </c>
      <c r="F36" s="4">
        <f>'Data for Bar Graph (# days)'!K4/365.25</f>
        <v>2.2067077344284738</v>
      </c>
      <c r="G36" s="2">
        <f>'Data for Bar Graph (# days)'!M4/365.25</f>
        <v>13.122518822724162</v>
      </c>
      <c r="H36" s="2">
        <f>IF(L36&gt;0, IF(((('Data for Bar Graph (# days)'!N4-'Data for Bar Graph (# days)'!W4))/365.25)&gt;0, (('Data for Bar Graph (# days)'!N4-'Data for Bar Graph (# days)'!W4))/365.25, 0), ('Data for Bar Graph (# days)'!N4/365.25))</f>
        <v>0.22724161533196441</v>
      </c>
      <c r="I36" s="2">
        <f>'Data for Bar Graph (# days)'!P4/365.25</f>
        <v>0.87611225188227237</v>
      </c>
      <c r="J36" s="40">
        <f>'Data for Bar Graph (# days)'!T4/365.25</f>
        <v>0</v>
      </c>
      <c r="K36" s="41">
        <f>'Data for Bar Graph (# days)'!V4/365.25</f>
        <v>0</v>
      </c>
      <c r="L36" s="4">
        <f>'Data for Bar Graph (# days)'!W4/365.25</f>
        <v>0</v>
      </c>
      <c r="M36" s="40">
        <f t="shared" si="0"/>
        <v>7.9808350444900746</v>
      </c>
    </row>
    <row r="37" spans="1:13" x14ac:dyDescent="0.3">
      <c r="A37" s="66"/>
      <c r="B37" s="32" t="s">
        <v>44</v>
      </c>
      <c r="C37" s="4">
        <f>'Data for Bar Graph (# days)'!D8/365.25</f>
        <v>0</v>
      </c>
      <c r="D37" s="2">
        <f>'Data for Bar Graph (# days)'!F8/365.25</f>
        <v>5.4017796030116356</v>
      </c>
      <c r="E37" s="2">
        <f>'Data for Bar Graph (# days)'!H8/365.25</f>
        <v>1.8945927446954141</v>
      </c>
      <c r="F37" s="4">
        <f>'Data for Bar Graph (# days)'!K8/365.25</f>
        <v>0</v>
      </c>
      <c r="G37" s="2">
        <f>'Data for Bar Graph (# days)'!M8/365.25</f>
        <v>12.703627652292949</v>
      </c>
      <c r="H37" s="2">
        <f>IF(L37&gt;0, IF(((('Data for Bar Graph (# days)'!N8-'Data for Bar Graph (# days)'!W8))/365.25)&gt;0, (('Data for Bar Graph (# days)'!N8-'Data for Bar Graph (# days)'!W8))/365.25, 0), ('Data for Bar Graph (# days)'!N8/365.25))</f>
        <v>0</v>
      </c>
      <c r="I37" s="2">
        <f>'Data for Bar Graph (# days)'!P8/365.25</f>
        <v>0</v>
      </c>
      <c r="J37" s="40">
        <f>'Data for Bar Graph (# days)'!T8/365.25</f>
        <v>0</v>
      </c>
      <c r="K37" s="41">
        <f>'Data for Bar Graph (# days)'!V8/365.25</f>
        <v>0</v>
      </c>
      <c r="L37" s="4">
        <f>'Data for Bar Graph (# days)'!W8/365.25</f>
        <v>1.3689253935660506E-2</v>
      </c>
      <c r="M37" s="40">
        <f t="shared" si="0"/>
        <v>7.2826830937713893</v>
      </c>
    </row>
    <row r="38" spans="1:13" x14ac:dyDescent="0.3">
      <c r="A38" s="66"/>
      <c r="B38" s="32" t="s">
        <v>46</v>
      </c>
      <c r="C38" s="4">
        <f>'Data for Bar Graph (# days)'!D10/365.25</f>
        <v>0</v>
      </c>
      <c r="D38" s="2">
        <f>'Data for Bar Graph (# days)'!F10/365.25</f>
        <v>4.7529089664613275</v>
      </c>
      <c r="E38" s="2">
        <f>'Data for Bar Graph (# days)'!H10/365.25</f>
        <v>2.6584531143052703</v>
      </c>
      <c r="F38" s="4">
        <f>'Data for Bar Graph (# days)'!K10/365.25</f>
        <v>0</v>
      </c>
      <c r="G38" s="2">
        <f>'Data for Bar Graph (# days)'!M10/365.25</f>
        <v>12.588637919233403</v>
      </c>
      <c r="H38" s="2">
        <f>IF(L38&gt;0, IF(((('Data for Bar Graph (# days)'!N10-'Data for Bar Graph (# days)'!W10))/365.25)&gt;0, (('Data for Bar Graph (# days)'!N10-'Data for Bar Graph (# days)'!W10))/365.25, 0), ('Data for Bar Graph (# days)'!N10/365.25))</f>
        <v>0</v>
      </c>
      <c r="I38" s="2">
        <f>'Data for Bar Graph (# days)'!P10/365.25</f>
        <v>0</v>
      </c>
      <c r="J38" s="40">
        <f>'Data for Bar Graph (# days)'!T10/365.25</f>
        <v>0</v>
      </c>
      <c r="K38" s="41">
        <f>'Data for Bar Graph (# days)'!V10/365.25</f>
        <v>0</v>
      </c>
      <c r="L38" s="4">
        <f>'Data for Bar Graph (# days)'!W10/365.25</f>
        <v>0</v>
      </c>
      <c r="M38" s="40">
        <f t="shared" si="0"/>
        <v>7.4113620807665974</v>
      </c>
    </row>
    <row r="39" spans="1:13" x14ac:dyDescent="0.3">
      <c r="A39" s="66"/>
      <c r="B39" s="32" t="s">
        <v>48</v>
      </c>
      <c r="C39" s="4">
        <f>'Data for Bar Graph (# days)'!D12/365.25</f>
        <v>0</v>
      </c>
      <c r="D39" s="2">
        <f>'Data for Bar Graph (# days)'!F12/365.25</f>
        <v>5.5195071868583163</v>
      </c>
      <c r="E39" s="2">
        <f>'Data for Bar Graph (# days)'!H12/365.25</f>
        <v>1.9493497604380561</v>
      </c>
      <c r="F39" s="4">
        <f>'Data for Bar Graph (# days)'!K12/365.25</f>
        <v>0</v>
      </c>
      <c r="G39" s="2">
        <f>'Data for Bar Graph (# days)'!M12/365.25</f>
        <v>12.531143052703628</v>
      </c>
      <c r="H39" s="2">
        <f>IF(L39&gt;0, IF(((('Data for Bar Graph (# days)'!N12-'Data for Bar Graph (# days)'!W12))/365.25)&gt;0, (('Data for Bar Graph (# days)'!N12-'Data for Bar Graph (# days)'!W12))/365.25, 0), ('Data for Bar Graph (# days)'!N12/365.25))</f>
        <v>0</v>
      </c>
      <c r="I39" s="2">
        <f>'Data for Bar Graph (# days)'!P12/365.25</f>
        <v>0</v>
      </c>
      <c r="J39" s="40">
        <f>'Data for Bar Graph (# days)'!T12/365.25</f>
        <v>0</v>
      </c>
      <c r="K39" s="41">
        <f>'Data for Bar Graph (# days)'!V12/365.25</f>
        <v>0</v>
      </c>
      <c r="L39" s="4">
        <f>'Data for Bar Graph (# days)'!W12/365.25</f>
        <v>0</v>
      </c>
      <c r="M39" s="40">
        <f t="shared" si="0"/>
        <v>7.4688569472963726</v>
      </c>
    </row>
    <row r="40" spans="1:13" x14ac:dyDescent="0.3">
      <c r="A40" s="66"/>
      <c r="B40" s="32" t="s">
        <v>50</v>
      </c>
      <c r="C40" s="4">
        <f>'Data for Bar Graph (# days)'!D14/365.25</f>
        <v>0</v>
      </c>
      <c r="D40" s="2">
        <f>'Data for Bar Graph (# days)'!F14/365.25</f>
        <v>5.8042436687200549</v>
      </c>
      <c r="E40" s="2">
        <f>'Data for Bar Graph (# days)'!H14/365.25</f>
        <v>2.3353867214236823</v>
      </c>
      <c r="F40" s="4">
        <f>'Data for Bar Graph (# days)'!K14/365.25</f>
        <v>0</v>
      </c>
      <c r="G40" s="2">
        <f>'Data for Bar Graph (# days)'!M14/365.25</f>
        <v>11.860369609856264</v>
      </c>
      <c r="H40" s="2">
        <f>IF(L40&gt;0, IF(((('Data for Bar Graph (# days)'!N14-'Data for Bar Graph (# days)'!W14))/365.25)&gt;0, (('Data for Bar Graph (# days)'!N14-'Data for Bar Graph (# days)'!W14))/365.25, 0), ('Data for Bar Graph (# days)'!N14/365.25))</f>
        <v>0</v>
      </c>
      <c r="I40" s="2">
        <f>'Data for Bar Graph (# days)'!P14/365.25</f>
        <v>0</v>
      </c>
      <c r="J40" s="40">
        <f>'Data for Bar Graph (# days)'!T14/365.25</f>
        <v>0</v>
      </c>
      <c r="K40" s="41">
        <f>'Data for Bar Graph (# days)'!V14/365.25</f>
        <v>0</v>
      </c>
      <c r="L40" s="4">
        <f>'Data for Bar Graph (# days)'!W14/365.25</f>
        <v>0</v>
      </c>
      <c r="M40" s="40">
        <f t="shared" si="0"/>
        <v>8.1396303901437363</v>
      </c>
    </row>
    <row r="41" spans="1:13" x14ac:dyDescent="0.3">
      <c r="A41" s="66"/>
      <c r="B41" s="32" t="s">
        <v>53</v>
      </c>
      <c r="C41" s="4">
        <f>'Data for Bar Graph (# days)'!D17/365.25</f>
        <v>0</v>
      </c>
      <c r="D41" s="2">
        <f>'Data for Bar Graph (# days)'!F17/365.25</f>
        <v>6.8802190280629709</v>
      </c>
      <c r="E41" s="2">
        <f>'Data for Bar Graph (# days)'!H17/365.25</f>
        <v>1.9876796714579055</v>
      </c>
      <c r="F41" s="4">
        <f>'Data for Bar Graph (# days)'!K17/365.25</f>
        <v>0</v>
      </c>
      <c r="G41" s="2">
        <f>'Data for Bar Graph (# days)'!M17/365.25</f>
        <v>11.132101300479125</v>
      </c>
      <c r="H41" s="2">
        <f>IF(L41&gt;0, IF(((('Data for Bar Graph (# days)'!N17-'Data for Bar Graph (# days)'!W17))/365.25)&gt;0, (('Data for Bar Graph (# days)'!N17-'Data for Bar Graph (# days)'!W17))/365.25, 0), ('Data for Bar Graph (# days)'!N17/365.25))</f>
        <v>0</v>
      </c>
      <c r="I41" s="2">
        <f>'Data for Bar Graph (# days)'!P17/365.25</f>
        <v>0</v>
      </c>
      <c r="J41" s="40">
        <f>'Data for Bar Graph (# days)'!T17/365.25</f>
        <v>0</v>
      </c>
      <c r="K41" s="41">
        <f>'Data for Bar Graph (# days)'!V17/365.25</f>
        <v>0</v>
      </c>
      <c r="L41" s="4">
        <f>'Data for Bar Graph (# days)'!W17/365.25</f>
        <v>0</v>
      </c>
      <c r="M41" s="40">
        <f t="shared" si="0"/>
        <v>8.8678986995208771</v>
      </c>
    </row>
    <row r="42" spans="1:13" x14ac:dyDescent="0.3">
      <c r="A42" s="66"/>
      <c r="B42" s="32" t="s">
        <v>54</v>
      </c>
      <c r="C42" s="4">
        <f>'Data for Bar Graph (# days)'!D18/365.25</f>
        <v>6.4312114989733056</v>
      </c>
      <c r="D42" s="2">
        <f>'Data for Bar Graph (# days)'!F18/365.25</f>
        <v>0</v>
      </c>
      <c r="E42" s="2">
        <f>'Data for Bar Graph (# days)'!H18/365.25</f>
        <v>2.8199863107460645</v>
      </c>
      <c r="F42" s="4">
        <f>'Data for Bar Graph (# days)'!K18/365.25</f>
        <v>0</v>
      </c>
      <c r="G42" s="2">
        <f>'Data for Bar Graph (# days)'!M18/365.25</f>
        <v>17.180013689253936</v>
      </c>
      <c r="H42" s="2">
        <f>IF(L42&gt;0, IF(((('Data for Bar Graph (# days)'!N18-'Data for Bar Graph (# days)'!W18))/365.25)&gt;0, (('Data for Bar Graph (# days)'!N18-'Data for Bar Graph (# days)'!W18))/365.25, 0), ('Data for Bar Graph (# days)'!N18/365.25))</f>
        <v>0.40793976728268311</v>
      </c>
      <c r="I42" s="2">
        <f>'Data for Bar Graph (# days)'!P18/365.25</f>
        <v>0</v>
      </c>
      <c r="J42" s="40">
        <f>'Data for Bar Graph (# days)'!T18/365.25</f>
        <v>0</v>
      </c>
      <c r="K42" s="41">
        <f>'Data for Bar Graph (# days)'!V18/365.25</f>
        <v>0</v>
      </c>
      <c r="L42" s="4">
        <f>'Data for Bar Graph (# days)'!W18/365.25</f>
        <v>0</v>
      </c>
      <c r="M42" s="40">
        <f t="shared" si="0"/>
        <v>3.2279260780287475</v>
      </c>
    </row>
    <row r="43" spans="1:13" x14ac:dyDescent="0.3">
      <c r="A43" s="66"/>
      <c r="B43" s="32" t="s">
        <v>55</v>
      </c>
      <c r="C43" s="4">
        <f>'Data for Bar Graph (# days)'!D19/365.25</f>
        <v>6.4312114989733056</v>
      </c>
      <c r="D43" s="2">
        <f>'Data for Bar Graph (# days)'!F19/365.25</f>
        <v>0</v>
      </c>
      <c r="E43" s="2">
        <f>'Data for Bar Graph (# days)'!H19/365.25</f>
        <v>3.6057494866529773</v>
      </c>
      <c r="F43" s="4">
        <f>'Data for Bar Graph (# days)'!K19/365.25</f>
        <v>0</v>
      </c>
      <c r="G43" s="2">
        <f>'Data for Bar Graph (# days)'!M19/365.25</f>
        <v>16.394250513347021</v>
      </c>
      <c r="H43" s="2">
        <f>IF(L43&gt;0, IF(((('Data for Bar Graph (# days)'!N19-'Data for Bar Graph (# days)'!W19))/365.25)&gt;0, (('Data for Bar Graph (# days)'!N19-'Data for Bar Graph (# days)'!W19))/365.25, 0), ('Data for Bar Graph (# days)'!N19/365.25))</f>
        <v>0.20807665982203971</v>
      </c>
      <c r="I43" s="2">
        <f>'Data for Bar Graph (# days)'!P19/365.25</f>
        <v>0</v>
      </c>
      <c r="J43" s="40">
        <f>'Data for Bar Graph (# days)'!T19/365.25</f>
        <v>0</v>
      </c>
      <c r="K43" s="41">
        <f>'Data for Bar Graph (# days)'!V19/365.25</f>
        <v>0</v>
      </c>
      <c r="L43" s="4">
        <f>'Data for Bar Graph (# days)'!W19/365.25</f>
        <v>0</v>
      </c>
      <c r="M43" s="40">
        <f t="shared" si="0"/>
        <v>3.8138261464750172</v>
      </c>
    </row>
    <row r="44" spans="1:13" x14ac:dyDescent="0.3">
      <c r="A44" s="66"/>
      <c r="B44" s="32" t="s">
        <v>56</v>
      </c>
      <c r="C44" s="4">
        <f>'Data for Bar Graph (# days)'!D20/365.25</f>
        <v>6.4312114989733056</v>
      </c>
      <c r="D44" s="2">
        <f>'Data for Bar Graph (# days)'!F20/365.25</f>
        <v>3.5509924709103355</v>
      </c>
      <c r="E44" s="2">
        <f>'Data for Bar Graph (# days)'!H20/365.25</f>
        <v>0.59137577002053388</v>
      </c>
      <c r="F44" s="4">
        <f>'Data for Bar Graph (# days)'!K20/365.25</f>
        <v>0</v>
      </c>
      <c r="G44" s="2">
        <f>'Data for Bar Graph (# days)'!M20/365.25</f>
        <v>15.857631759069131</v>
      </c>
      <c r="H44" s="2">
        <f>IF(L44&gt;0, IF(((('Data for Bar Graph (# days)'!N20-'Data for Bar Graph (# days)'!W20))/365.25)&gt;0, (('Data for Bar Graph (# days)'!N20-'Data for Bar Graph (# days)'!W20))/365.25, 0), ('Data for Bar Graph (# days)'!N20/365.25))</f>
        <v>0</v>
      </c>
      <c r="I44" s="2">
        <f>'Data for Bar Graph (# days)'!P20/365.25</f>
        <v>0</v>
      </c>
      <c r="J44" s="40">
        <f>'Data for Bar Graph (# days)'!T20/365.25</f>
        <v>0</v>
      </c>
      <c r="K44" s="41">
        <f>'Data for Bar Graph (# days)'!V20/365.25</f>
        <v>0</v>
      </c>
      <c r="L44" s="4">
        <f>'Data for Bar Graph (# days)'!W20/365.25</f>
        <v>0</v>
      </c>
      <c r="M44" s="40">
        <f t="shared" si="0"/>
        <v>4.1423682409308693</v>
      </c>
    </row>
    <row r="45" spans="1:13" x14ac:dyDescent="0.3">
      <c r="A45" s="66"/>
      <c r="B45" s="32" t="s">
        <v>57</v>
      </c>
      <c r="C45" s="4">
        <f>'Data for Bar Graph (# days)'!D21/365.25</f>
        <v>6.4312114989733056</v>
      </c>
      <c r="D45" s="2">
        <f>'Data for Bar Graph (# days)'!F21/365.25</f>
        <v>3.8959616700889801</v>
      </c>
      <c r="E45" s="2">
        <f>'Data for Bar Graph (# days)'!H21/365.25</f>
        <v>0.28473648186173856</v>
      </c>
      <c r="F45" s="4">
        <f>'Data for Bar Graph (# days)'!K21/365.25</f>
        <v>0</v>
      </c>
      <c r="G45" s="2">
        <f>'Data for Bar Graph (# days)'!M21/365.25</f>
        <v>15.819301848049282</v>
      </c>
      <c r="H45" s="2">
        <f>IF(L45&gt;0, IF(((('Data for Bar Graph (# days)'!N21-'Data for Bar Graph (# days)'!W21))/365.25)&gt;0, (('Data for Bar Graph (# days)'!N21-'Data for Bar Graph (# days)'!W21))/365.25, 0), ('Data for Bar Graph (# days)'!N21/365.25))</f>
        <v>0</v>
      </c>
      <c r="I45" s="2">
        <f>'Data for Bar Graph (# days)'!P21/365.25</f>
        <v>0</v>
      </c>
      <c r="J45" s="40">
        <f>'Data for Bar Graph (# days)'!T21/365.25</f>
        <v>0</v>
      </c>
      <c r="K45" s="41">
        <f>'Data for Bar Graph (# days)'!V21/365.25</f>
        <v>0</v>
      </c>
      <c r="L45" s="4">
        <f>'Data for Bar Graph (# days)'!W21/365.25</f>
        <v>0</v>
      </c>
      <c r="M45" s="40">
        <f t="shared" si="0"/>
        <v>4.1806981519507183</v>
      </c>
    </row>
    <row r="46" spans="1:13" x14ac:dyDescent="0.3">
      <c r="A46" s="66"/>
      <c r="B46" s="32" t="s">
        <v>64</v>
      </c>
      <c r="C46" s="4">
        <f>'Data for Bar Graph (# days)'!D28/365.25</f>
        <v>6.4312114989733056</v>
      </c>
      <c r="D46" s="2">
        <f>'Data for Bar Graph (# days)'!F28/365.25</f>
        <v>4.7173169062286107</v>
      </c>
      <c r="E46" s="2">
        <f>'Data for Bar Graph (# days)'!H28/365.25</f>
        <v>0.67077344284736484</v>
      </c>
      <c r="F46" s="4">
        <f>'Data for Bar Graph (# days)'!K28/365.25</f>
        <v>0</v>
      </c>
      <c r="G46" s="2">
        <f>'Data for Bar Graph (# days)'!M28/365.25</f>
        <v>14.611909650924025</v>
      </c>
      <c r="H46" s="2">
        <f>IF(L46&gt;0, IF(((('Data for Bar Graph (# days)'!N28-'Data for Bar Graph (# days)'!W28))/365.25)&gt;0, (('Data for Bar Graph (# days)'!N28-'Data for Bar Graph (# days)'!W28))/365.25, 0), ('Data for Bar Graph (# days)'!N28/365.25))</f>
        <v>0</v>
      </c>
      <c r="I46" s="2">
        <f>'Data for Bar Graph (# days)'!P28/365.25</f>
        <v>0</v>
      </c>
      <c r="J46" s="40">
        <f>'Data for Bar Graph (# days)'!T28/365.25</f>
        <v>0</v>
      </c>
      <c r="K46" s="41">
        <f>'Data for Bar Graph (# days)'!V28/365.25</f>
        <v>0</v>
      </c>
      <c r="L46" s="4">
        <f>'Data for Bar Graph (# days)'!W28/365.25</f>
        <v>0</v>
      </c>
      <c r="M46" s="40">
        <f t="shared" si="0"/>
        <v>5.3880903490759753</v>
      </c>
    </row>
    <row r="47" spans="1:13" x14ac:dyDescent="0.3">
      <c r="A47" s="66"/>
      <c r="B47" s="32" t="s">
        <v>65</v>
      </c>
      <c r="C47" s="4">
        <f>'Data for Bar Graph (# days)'!D29/365.25</f>
        <v>6.4312114989733056</v>
      </c>
      <c r="D47" s="2">
        <f>'Data for Bar Graph (# days)'!F29/365.25</f>
        <v>5.117043121149897</v>
      </c>
      <c r="E47" s="2">
        <f>'Data for Bar Graph (# days)'!H29/365.25</f>
        <v>0.32854209445585214</v>
      </c>
      <c r="F47" s="4">
        <f>'Data for Bar Graph (# days)'!K29/365.25</f>
        <v>0</v>
      </c>
      <c r="G47" s="2">
        <f>'Data for Bar Graph (# days)'!M29/365.25</f>
        <v>14.55441478439425</v>
      </c>
      <c r="H47" s="2">
        <f>IF(L47&gt;0, IF(((('Data for Bar Graph (# days)'!N29-'Data for Bar Graph (# days)'!W29))/365.25)&gt;0, (('Data for Bar Graph (# days)'!N29-'Data for Bar Graph (# days)'!W29))/365.25, 0), ('Data for Bar Graph (# days)'!N29/365.25))</f>
        <v>0</v>
      </c>
      <c r="I47" s="2">
        <f>'Data for Bar Graph (# days)'!P29/365.25</f>
        <v>0</v>
      </c>
      <c r="J47" s="40">
        <f>'Data for Bar Graph (# days)'!T29/365.25</f>
        <v>0</v>
      </c>
      <c r="K47" s="41">
        <f>'Data for Bar Graph (# days)'!V29/365.25</f>
        <v>0</v>
      </c>
      <c r="L47" s="4">
        <f>'Data for Bar Graph (# days)'!W29/365.25</f>
        <v>0</v>
      </c>
      <c r="M47" s="40">
        <f t="shared" si="0"/>
        <v>5.4455852156057496</v>
      </c>
    </row>
  </sheetData>
  <autoFilter ref="A2:M2" xr:uid="{AA3126B1-2840-4D30-A9B1-46B4BDF4C552}"/>
  <mergeCells count="5">
    <mergeCell ref="A1:B1"/>
    <mergeCell ref="A3:A20"/>
    <mergeCell ref="A21:A24"/>
    <mergeCell ref="A25:A34"/>
    <mergeCell ref="A35:A47"/>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D44154-6D06-4069-80A8-3FC6004DDD91}">
  <ds:schemaRefs>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openxmlformats.org/package/2006/metadata/core-properties"/>
    <ds:schemaRef ds:uri="911a242a-b86b-4d84-b653-fe89a0c00260"/>
    <ds:schemaRef ds:uri="http://schemas.microsoft.com/office/infopath/2007/PartnerControls"/>
    <ds:schemaRef ds:uri="0f237262-9dbc-4cdd-8adf-cd692af5474e"/>
    <ds:schemaRef ds:uri="http://www.w3.org/XML/1998/namespace"/>
  </ds:schemaRefs>
</ds:datastoreItem>
</file>

<file path=customXml/itemProps2.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3.xml><?xml version="1.0" encoding="utf-8"?>
<ds:datastoreItem xmlns:ds="http://schemas.openxmlformats.org/officeDocument/2006/customXml" ds:itemID="{39102F60-B5EA-4F66-B1FA-6F819A02E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2024-05-30T20:25:22Z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