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usptogov.sharepoint.com/sites/MSTde04c/Shared Documents/General/zzz - DO NOT MODIFY (Final Versions)/Final Spreadsheets/"/>
    </mc:Choice>
  </mc:AlternateContent>
  <xr:revisionPtr revIDLastSave="29" documentId="8_{03506B24-3CC9-4BF7-AFA7-095A2DD39595}" xr6:coauthVersionLast="47" xr6:coauthVersionMax="47" xr10:uidLastSave="{5155FCB9-5776-420F-82A6-BC5802E1AEB4}"/>
  <bookViews>
    <workbookView xWindow="-120" yWindow="-120" windowWidth="29040" windowHeight="17640"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7" i="3" l="1"/>
  <c r="J7" i="4" s="1"/>
  <c r="V6" i="3"/>
  <c r="D7" i="3"/>
  <c r="B7" i="4" s="1"/>
  <c r="K5" i="4" l="1"/>
  <c r="D6" i="3" l="1"/>
  <c r="I3" i="4" l="1"/>
  <c r="I4" i="4"/>
  <c r="I5" i="4"/>
  <c r="H5" i="4"/>
  <c r="H4" i="4"/>
  <c r="H3" i="4"/>
  <c r="G5" i="4"/>
  <c r="H4" i="3"/>
  <c r="D4" i="4" s="1"/>
  <c r="F3" i="3"/>
  <c r="C3" i="4" s="1"/>
  <c r="H3" i="3"/>
  <c r="D3" i="4" s="1"/>
  <c r="H5" i="3"/>
  <c r="D5" i="4" s="1"/>
  <c r="F5" i="3"/>
  <c r="C5" i="4" s="1"/>
  <c r="F4" i="3"/>
  <c r="C4" i="4" s="1"/>
  <c r="J6" i="4" l="1"/>
  <c r="B6" i="4"/>
  <c r="O5" i="3"/>
  <c r="Q5" i="3" s="1"/>
  <c r="D5" i="3"/>
  <c r="O4" i="3"/>
  <c r="Q4" i="3" s="1"/>
  <c r="D4" i="3"/>
  <c r="B3" i="4" s="1"/>
  <c r="O3" i="3"/>
  <c r="Q3" i="3" s="1"/>
  <c r="D3" i="3"/>
  <c r="K4" i="3" l="1"/>
  <c r="E4" i="4" s="1"/>
  <c r="M4" i="3"/>
  <c r="M3" i="3"/>
  <c r="F3" i="4" s="1"/>
  <c r="K3" i="3"/>
  <c r="E3" i="4" s="1"/>
  <c r="M5" i="3"/>
  <c r="F5" i="4" s="1"/>
  <c r="K5" i="3"/>
  <c r="E5" i="4" s="1"/>
  <c r="B4" i="4"/>
  <c r="B5" i="4"/>
  <c r="W3" i="3"/>
  <c r="W4" i="3"/>
  <c r="K3" i="4" s="1"/>
  <c r="G3" i="4" s="1"/>
  <c r="F4" i="4"/>
  <c r="W5" i="3"/>
  <c r="R5" i="3"/>
  <c r="R3" i="3"/>
  <c r="R4" i="3"/>
  <c r="K4" i="4" l="1"/>
  <c r="G4" i="4" s="1"/>
</calcChain>
</file>

<file path=xl/sharedStrings.xml><?xml version="1.0" encoding="utf-8"?>
<sst xmlns="http://schemas.openxmlformats.org/spreadsheetml/2006/main" count="75" uniqueCount="68">
  <si>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</si>
  <si>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</si>
  <si>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</si>
  <si>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</si>
  <si>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</si>
  <si>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</si>
  <si>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</si>
  <si>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</si>
  <si>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</si>
  <si>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</si>
  <si>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</si>
  <si>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</si>
  <si>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</si>
  <si>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</si>
  <si>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</si>
  <si>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</si>
  <si>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</si>
  <si>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</si>
  <si>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</si>
  <si>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</si>
  <si>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</si>
  <si>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</si>
  <si>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</si>
  <si>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</si>
  <si>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</si>
  <si>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</si>
  <si>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</si>
  <si>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</si>
  <si>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</si>
  <si>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</si>
  <si>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</si>
  <si>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</si>
  <si>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</si>
  <si>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</si>
  <si>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</si>
  <si>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</si>
  <si>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</si>
  <si>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</si>
  <si>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</si>
  <si>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</si>
  <si>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</si>
  <si>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NCE</t>
  </si>
  <si>
    <t>I-643</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</si>
  <si>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</si>
  <si>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</si>
  <si>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</si>
  <si>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</si>
  <si>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</si>
  <si>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</si>
  <si>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</si>
  <si>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</si>
  <si>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</si>
  <si>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</si>
  <si>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</si>
  <si>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</si>
  <si>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</si>
  <si>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</si>
  <si>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</si>
  <si>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</si>
  <si>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</si>
  <si>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</si>
  <si>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</si>
  <si>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</si>
  <si>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days)'!V2/365.25"</t>
  </si>
  <si>
    <t>"='Data for bar graph (# days)'!W2/365.25"</t>
  </si>
  <si>
    <t>7157456 
(compound/genus)</t>
  </si>
  <si>
    <t>7592339 (method)</t>
  </si>
  <si>
    <t>7585860 
(compound/species)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</si>
</sst>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font>
      <sz val="11"/>
      <color theme="1"/>
      <name val="Calibri"/>
      <family val="2"/>
      <scheme val="minor"/>
    </font>
    <font>
      <sz val="11"/>
      <color theme="0"/>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sz val="11"/>
      <color rgb="FF000000"/>
      <name val="Calibri"/>
      <family val="2"/>
      <scheme val="minor"/>
    </font>
    <font>
      <b/>
      <u/>
      <sz val="1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61">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2"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0" fillId="0" borderId="0" xfId="0" applyFill="1" applyBorder="1" applyAlignment="1">
      <alignment horizontal="center" vertical="center" wrapText="1"/>
    </xf>
    <xf numFmtId="0" fontId="2"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2"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2" fillId="0" borderId="5" xfId="0" applyFont="1" applyFill="1" applyBorder="1" applyAlignment="1">
      <alignment horizontal="center" vertical="center" wrapText="1"/>
    </xf>
    <xf numFmtId="0" fontId="0" fillId="4" borderId="0" xfId="0" applyFill="1" applyAlignment="1">
      <alignment horizontal="center"/>
    </xf>
    <xf numFmtId="14" fontId="1" fillId="4" borderId="0" xfId="0" applyNumberFormat="1" applyFont="1" applyFill="1" applyAlignment="1">
      <alignment horizontal="center"/>
    </xf>
    <xf numFmtId="0" fontId="1" fillId="4" borderId="0" xfId="0" applyFont="1" applyFill="1" applyAlignment="1">
      <alignment horizontal="center"/>
    </xf>
    <xf numFmtId="2" fontId="0" fillId="4" borderId="0" xfId="0" applyNumberFormat="1" applyFill="1" applyAlignment="1">
      <alignment horizontal="center"/>
    </xf>
    <xf numFmtId="0" fontId="5" fillId="11" borderId="3" xfId="0" applyFont="1" applyFill="1" applyBorder="1" applyAlignment="1">
      <alignment horizontal="center" vertical="center" wrapText="1"/>
    </xf>
    <xf numFmtId="0" fontId="6" fillId="12" borderId="5" xfId="0" applyFont="1" applyFill="1" applyBorder="1" applyAlignment="1">
      <alignment horizontal="center" vertical="center" wrapText="1"/>
    </xf>
    <xf numFmtId="0" fontId="6" fillId="12" borderId="6" xfId="0" applyFont="1" applyFill="1" applyBorder="1" applyAlignment="1">
      <alignment horizontal="center" vertical="center" wrapText="1"/>
    </xf>
    <xf numFmtId="164" fontId="0" fillId="4" borderId="0" xfId="0" applyNumberFormat="1" applyFill="1" applyAlignment="1">
      <alignment horizontal="center" vertical="center"/>
    </xf>
    <xf numFmtId="3" fontId="0" fillId="0" borderId="0" xfId="0" applyNumberFormat="1"/>
    <xf numFmtId="2" fontId="1" fillId="4" borderId="0" xfId="0" applyNumberFormat="1" applyFont="1" applyFill="1" applyAlignment="1">
      <alignment horizontal="center"/>
    </xf>
    <xf numFmtId="0" fontId="5" fillId="0" borderId="5"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1" borderId="3" xfId="0" applyFont="1" applyFill="1" applyBorder="1" applyAlignment="1">
      <alignment horizontal="center" vertical="center" wrapText="1"/>
    </xf>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2" fontId="0" fillId="0" borderId="0" xfId="0" applyNumberFormat="1" applyFill="1" applyBorder="1" applyAlignment="1">
      <alignment horizontal="center" vertical="center"/>
    </xf>
    <xf numFmtId="0" fontId="1" fillId="0" borderId="0" xfId="0" applyFont="1" applyFill="1" applyBorder="1"/>
    <xf numFmtId="0" fontId="1" fillId="0" borderId="0" xfId="0" applyFont="1" applyFill="1"/>
    <xf numFmtId="0" fontId="0" fillId="4" borderId="0" xfId="0" applyFill="1"/>
    <xf numFmtId="0" fontId="1" fillId="14" borderId="2" xfId="0" applyFont="1" applyFill="1" applyBorder="1" applyAlignment="1">
      <alignment horizontal="center" vertical="center" wrapText="1"/>
    </xf>
    <xf numFmtId="3" fontId="0" fillId="0" borderId="0" xfId="0" applyNumberFormat="1" applyAlignment="1">
      <alignment wrapText="1"/>
    </xf>
    <xf numFmtId="165" fontId="1" fillId="4" borderId="0" xfId="0" applyNumberFormat="1" applyFont="1" applyFill="1" applyAlignment="1">
      <alignment horizontal="center" vertical="center"/>
    </xf>
    <xf numFmtId="2" fontId="1" fillId="4" borderId="0" xfId="0" applyNumberFormat="1" applyFont="1" applyFill="1"/>
    <xf numFmtId="165" fontId="0" fillId="0" borderId="0" xfId="0" applyNumberFormat="1" applyAlignment="1">
      <alignment horizontal="center" vertical="center"/>
    </xf>
    <xf numFmtId="165" fontId="1" fillId="4" borderId="0" xfId="0" applyNumberFormat="1" applyFont="1" applyFill="1"/>
    <xf numFmtId="0" fontId="2" fillId="15"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Xarelto (rivaroxaban</a:t>
            </a:r>
            <a:r>
              <a:rPr lang="en-US" sz="1800" b="1" baseline="0">
                <a:solidFill>
                  <a:sysClr val="windowText" lastClr="000000"/>
                </a:solidFill>
              </a:rPr>
              <a:t>; </a:t>
            </a:r>
            <a:r>
              <a:rPr lang="en-US" sz="1800" b="1">
                <a:solidFill>
                  <a:sysClr val="windowText" lastClr="000000"/>
                </a:solidFill>
              </a:rPr>
              <a:t>NDA 202439) </a:t>
            </a:r>
          </a:p>
        </c:rich>
      </c:tx>
      <c:layout>
        <c:manualLayout>
          <c:xMode val="edge"/>
          <c:yMode val="edge"/>
          <c:x val="0.43042533550705231"/>
          <c:y val="7.7986052163867324E-3"/>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217492298880004"/>
          <c:y val="5.6659393968942727E-2"/>
          <c:w val="0.83902354813760915"/>
          <c:h val="0.77866958387167551"/>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years)'!$A$3:$A$7</c:f>
              <c:strCache>
                <c:ptCount val="5"/>
                <c:pt idx="0">
                  <c:v>7157456 
(compound/genus)</c:v>
                </c:pt>
                <c:pt idx="1">
                  <c:v>7592339 (method)</c:v>
                </c:pt>
                <c:pt idx="2">
                  <c:v>7585860 
(compound/species)</c:v>
                </c:pt>
                <c:pt idx="3">
                  <c:v>NCE</c:v>
                </c:pt>
                <c:pt idx="4">
                  <c:v>I-643</c:v>
                </c:pt>
              </c:strCache>
            </c:strRef>
          </c:cat>
          <c:val>
            <c:numRef>
              <c:f>'Bar Graph (# years)'!$B$3:$B$7</c:f>
              <c:numCache>
                <c:formatCode>0.00</c:formatCode>
                <c:ptCount val="5"/>
                <c:pt idx="0">
                  <c:v>0</c:v>
                </c:pt>
                <c:pt idx="1">
                  <c:v>0</c:v>
                </c:pt>
                <c:pt idx="2">
                  <c:v>0</c:v>
                </c:pt>
                <c:pt idx="3">
                  <c:v>10.896646132785763</c:v>
                </c:pt>
                <c:pt idx="4">
                  <c:v>10.896646132785763</c:v>
                </c:pt>
              </c:numCache>
            </c:numRef>
          </c:val>
          <c:extLst>
            <c:ext xmlns:c16="http://schemas.microsoft.com/office/drawing/2014/chart" uri="{C3380CC4-5D6E-409C-BE32-E72D297353CC}">
              <c16:uniqueId val="{00000000-0E53-4201-BD09-CD710D8E74F7}"/>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years)'!$C$3:$C$7</c:f>
              <c:numCache>
                <c:formatCode>0.00</c:formatCode>
                <c:ptCount val="5"/>
                <c:pt idx="0">
                  <c:v>1.5331964407939767</c:v>
                </c:pt>
                <c:pt idx="1">
                  <c:v>7.1567419575633124</c:v>
                </c:pt>
                <c:pt idx="2">
                  <c:v>5.6235455167693358</c:v>
                </c:pt>
              </c:numCache>
            </c:numRef>
          </c:val>
          <c:extLst>
            <c:ext xmlns:c16="http://schemas.microsoft.com/office/drawing/2014/chart" uri="{C3380CC4-5D6E-409C-BE32-E72D297353CC}">
              <c16:uniqueId val="{00000001-0E53-4201-BD09-CD710D8E74F7}"/>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years)'!$D$3:$D$7</c:f>
              <c:numCache>
                <c:formatCode>0.00</c:formatCode>
                <c:ptCount val="5"/>
                <c:pt idx="0">
                  <c:v>4.5256673511293632</c:v>
                </c:pt>
                <c:pt idx="1">
                  <c:v>1.5852156057494866</c:v>
                </c:pt>
                <c:pt idx="2">
                  <c:v>3.1567419575633129</c:v>
                </c:pt>
              </c:numCache>
            </c:numRef>
          </c:val>
          <c:extLst>
            <c:ext xmlns:c16="http://schemas.microsoft.com/office/drawing/2014/chart" uri="{C3380CC4-5D6E-409C-BE32-E72D297353CC}">
              <c16:uniqueId val="{00000002-0E53-4201-BD09-CD710D8E74F7}"/>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years)'!$E$3:$E$7</c:f>
              <c:numCache>
                <c:formatCode>0.00</c:formatCode>
                <c:ptCount val="5"/>
                <c:pt idx="0">
                  <c:v>4.8377823408624234</c:v>
                </c:pt>
                <c:pt idx="1">
                  <c:v>2.1546885694729636</c:v>
                </c:pt>
                <c:pt idx="2">
                  <c:v>2.1163586584531142</c:v>
                </c:pt>
              </c:numCache>
            </c:numRef>
          </c:val>
          <c:extLst>
            <c:ext xmlns:c16="http://schemas.microsoft.com/office/drawing/2014/chart" uri="{C3380CC4-5D6E-409C-BE32-E72D297353CC}">
              <c16:uniqueId val="{00000003-0E53-4201-BD09-CD710D8E74F7}"/>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years)'!$F$3:$F$7</c:f>
              <c:numCache>
                <c:formatCode>0.00</c:formatCode>
                <c:ptCount val="5"/>
                <c:pt idx="0">
                  <c:v>9.1033538672142367</c:v>
                </c:pt>
                <c:pt idx="1">
                  <c:v>9.1033538672142367</c:v>
                </c:pt>
                <c:pt idx="2">
                  <c:v>9.1033538672142367</c:v>
                </c:pt>
              </c:numCache>
            </c:numRef>
          </c:val>
          <c:extLst>
            <c:ext xmlns:c16="http://schemas.microsoft.com/office/drawing/2014/chart" uri="{C3380CC4-5D6E-409C-BE32-E72D297353CC}">
              <c16:uniqueId val="{00000004-0E53-4201-BD09-CD710D8E74F7}"/>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f>'Bar Graph (# years)'!$A$3:$A$7</c:f>
              <c:strCache>
                <c:ptCount val="5"/>
                <c:pt idx="0">
                  <c:v>7157456 
(compound/genus)</c:v>
                </c:pt>
                <c:pt idx="1">
                  <c:v>7592339 (method)</c:v>
                </c:pt>
                <c:pt idx="2">
                  <c:v>7585860 
(compound/species)</c:v>
                </c:pt>
                <c:pt idx="3">
                  <c:v>NCE</c:v>
                </c:pt>
                <c:pt idx="4">
                  <c:v>I-643</c:v>
                </c:pt>
              </c:strCache>
            </c:strRef>
          </c:cat>
          <c:val>
            <c:numRef>
              <c:f>'Bar Graph (# years)'!$G$3:$G$7</c:f>
              <c:numCache>
                <c:formatCode>0.00</c:formatCode>
                <c:ptCount val="5"/>
                <c:pt idx="0">
                  <c:v>0</c:v>
                </c:pt>
                <c:pt idx="1">
                  <c:v>0</c:v>
                </c:pt>
                <c:pt idx="2">
                  <c:v>0</c:v>
                </c:pt>
              </c:numCache>
            </c:numRef>
          </c:val>
          <c:extLst>
            <c:ext xmlns:c16="http://schemas.microsoft.com/office/drawing/2014/chart" uri="{C3380CC4-5D6E-409C-BE32-E72D297353CC}">
              <c16:uniqueId val="{00000013-0E53-4201-BD09-CD710D8E74F7}"/>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2-01F8-4035-8B08-48D6E1D4B54B}"/>
                </c:ext>
              </c:extLst>
            </c:dLbl>
            <c:dLbl>
              <c:idx val="2"/>
              <c:delete val="1"/>
              <c:extLst>
                <c:ext xmlns:c15="http://schemas.microsoft.com/office/drawing/2012/chart" uri="{CE6537A1-D6FC-4f65-9D91-7224C49458BB}"/>
                <c:ext xmlns:c16="http://schemas.microsoft.com/office/drawing/2014/chart" uri="{C3380CC4-5D6E-409C-BE32-E72D297353CC}">
                  <c16:uniqueId val="{00000001-01F8-4035-8B08-48D6E1D4B54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years)'!$H$3:$H$7</c:f>
              <c:numCache>
                <c:formatCode>0.00</c:formatCode>
                <c:ptCount val="5"/>
                <c:pt idx="0">
                  <c:v>3.7125256673511293</c:v>
                </c:pt>
                <c:pt idx="1">
                  <c:v>0</c:v>
                </c:pt>
                <c:pt idx="2">
                  <c:v>0</c:v>
                </c:pt>
              </c:numCache>
            </c:numRef>
          </c:val>
          <c:extLst>
            <c:ext xmlns:c16="http://schemas.microsoft.com/office/drawing/2014/chart" uri="{C3380CC4-5D6E-409C-BE32-E72D297353CC}">
              <c16:uniqueId val="{00000014-0E53-4201-BD09-CD710D8E74F7}"/>
            </c:ext>
          </c:extLst>
        </c:ser>
        <c:ser>
          <c:idx val="9"/>
          <c:order val="7"/>
          <c:tx>
            <c:strRef>
              <c:f>'Bar Graph (# years)'!$J$1</c:f>
              <c:strCache>
                <c:ptCount val="1"/>
                <c:pt idx="0">
                  <c:v>FDCA Exclusivity</c:v>
                </c:pt>
              </c:strCache>
            </c:strRef>
          </c:tx>
          <c:spPr>
            <a:pattFill prst="lgCheck">
              <a:fgClr>
                <a:schemeClr val="accent1">
                  <a:lumMod val="50000"/>
                </a:schemeClr>
              </a:fgClr>
              <a:bgClr>
                <a:schemeClr val="bg1"/>
              </a:bgClr>
            </a:pattFill>
            <a:ln>
              <a:noFill/>
            </a:ln>
            <a:effectLst/>
            <a:scene3d>
              <a:camera prst="orthographicFront"/>
              <a:lightRig rig="threePt" dir="t"/>
            </a:scene3d>
            <a:sp3d>
              <a:bevelT/>
            </a:sp3d>
          </c:spPr>
          <c:invertIfNegative val="0"/>
          <c:dPt>
            <c:idx val="3"/>
            <c:invertIfNegative val="0"/>
            <c:bubble3D val="0"/>
            <c:extLst>
              <c:ext xmlns:c16="http://schemas.microsoft.com/office/drawing/2014/chart" uri="{C3380CC4-5D6E-409C-BE32-E72D297353CC}">
                <c16:uniqueId val="{00000001-E676-43FE-9554-9E1875DA8095}"/>
              </c:ext>
            </c:extLst>
          </c:dPt>
          <c:dLbls>
            <c:dLbl>
              <c:idx val="3"/>
              <c:layout>
                <c:manualLayout>
                  <c:x val="-1.3409319477036541E-3"/>
                  <c:y val="-5.57275541795665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676-43FE-9554-9E1875DA8095}"/>
                </c:ext>
              </c:extLst>
            </c:dLbl>
            <c:dLbl>
              <c:idx val="4"/>
              <c:layout>
                <c:manualLayout>
                  <c:x val="6.7046597385182706E-4"/>
                  <c:y val="-5.57275541795665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B1E-4455-85CA-2481B6AFEB28}"/>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years)'!$J$3:$J$7</c:f>
              <c:numCache>
                <c:formatCode>0.000</c:formatCode>
                <c:ptCount val="5"/>
                <c:pt idx="3" formatCode="0.0">
                  <c:v>5.0020533880903493</c:v>
                </c:pt>
                <c:pt idx="4" formatCode="0.0">
                  <c:v>3.0006844626967832</c:v>
                </c:pt>
              </c:numCache>
            </c:numRef>
          </c:val>
          <c:extLst>
            <c:ext xmlns:c16="http://schemas.microsoft.com/office/drawing/2014/chart" uri="{C3380CC4-5D6E-409C-BE32-E72D297353CC}">
              <c16:uniqueId val="{00000023-0E53-4201-BD09-CD710D8E74F7}"/>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years)'!$A$3:$A$7</c:f>
              <c:strCache>
                <c:ptCount val="5"/>
                <c:pt idx="0">
                  <c:v>7157456 
(compound/genus)</c:v>
                </c:pt>
                <c:pt idx="1">
                  <c:v>7592339 (method)</c:v>
                </c:pt>
                <c:pt idx="2">
                  <c:v>7585860 
(compound/species)</c:v>
                </c:pt>
                <c:pt idx="3">
                  <c:v>NCE</c:v>
                </c:pt>
                <c:pt idx="4">
                  <c:v>I-643</c:v>
                </c:pt>
              </c:strCache>
            </c:strRef>
          </c:cat>
          <c:val>
            <c:numRef>
              <c:f>'Bar Graph (# years)'!$I$3:$I$7</c:f>
              <c:numCache>
                <c:formatCode>0.0</c:formatCode>
                <c:ptCount val="5"/>
                <c:pt idx="0">
                  <c:v>0</c:v>
                </c:pt>
                <c:pt idx="1">
                  <c:v>0</c:v>
                </c:pt>
                <c:pt idx="2">
                  <c:v>0</c:v>
                </c:pt>
              </c:numCache>
            </c:numRef>
          </c:val>
          <c:extLst>
            <c:ext xmlns:c16="http://schemas.microsoft.com/office/drawing/2014/chart" uri="{C3380CC4-5D6E-409C-BE32-E72D297353CC}">
              <c16:uniqueId val="{0000001A-0E53-4201-BD09-CD710D8E74F7}"/>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0-D23C-448D-B983-FE9EE0CB5223}"/>
                </c:ext>
              </c:extLst>
            </c:dLbl>
            <c:dLbl>
              <c:idx val="1"/>
              <c:delete val="1"/>
              <c:extLst>
                <c:ext xmlns:c15="http://schemas.microsoft.com/office/drawing/2012/chart" uri="{CE6537A1-D6FC-4f65-9D91-7224C49458BB}"/>
                <c:ext xmlns:c16="http://schemas.microsoft.com/office/drawing/2014/chart" uri="{C3380CC4-5D6E-409C-BE32-E72D297353CC}">
                  <c16:uniqueId val="{0000000F-D23C-448D-B983-FE9EE0CB5223}"/>
                </c:ext>
              </c:extLst>
            </c:dLbl>
            <c:dLbl>
              <c:idx val="2"/>
              <c:delete val="1"/>
              <c:extLst>
                <c:ext xmlns:c15="http://schemas.microsoft.com/office/drawing/2012/chart" uri="{CE6537A1-D6FC-4f65-9D91-7224C49458BB}"/>
                <c:ext xmlns:c16="http://schemas.microsoft.com/office/drawing/2014/chart" uri="{C3380CC4-5D6E-409C-BE32-E72D297353CC}">
                  <c16:uniqueId val="{0000000D-D23C-448D-B983-FE9EE0CB52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7157456 
(compound/genus)</c:v>
                </c:pt>
                <c:pt idx="1">
                  <c:v>7592339 (method)</c:v>
                </c:pt>
                <c:pt idx="2">
                  <c:v>7585860 
(compound/species)</c:v>
                </c:pt>
                <c:pt idx="3">
                  <c:v>NCE</c:v>
                </c:pt>
                <c:pt idx="4">
                  <c:v>I-643</c:v>
                </c:pt>
              </c:strCache>
            </c:strRef>
          </c:cat>
          <c:val>
            <c:numRef>
              <c:f>'Bar Graph (# years)'!$K$3:$K$7</c:f>
              <c:numCache>
                <c:formatCode>0.00</c:formatCode>
                <c:ptCount val="5"/>
                <c:pt idx="0">
                  <c:v>0</c:v>
                </c:pt>
                <c:pt idx="1">
                  <c:v>0</c:v>
                </c:pt>
                <c:pt idx="2">
                  <c:v>0</c:v>
                </c:pt>
              </c:numCache>
            </c:numRef>
          </c:val>
          <c:extLst>
            <c:ext xmlns:c16="http://schemas.microsoft.com/office/drawing/2014/chart" uri="{C3380CC4-5D6E-409C-BE32-E72D297353CC}">
              <c16:uniqueId val="{00000021-0E53-4201-BD09-CD710D8E74F7}"/>
            </c:ext>
          </c:extLst>
        </c:ser>
        <c:dLbls>
          <c:showLegendKey val="0"/>
          <c:showVal val="0"/>
          <c:showCatName val="0"/>
          <c:showSerName val="0"/>
          <c:showPercent val="0"/>
          <c:showBubbleSize val="0"/>
        </c:dLbls>
        <c:gapWidth val="10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8.3894826589519106E-3"/>
              <c:y val="0.38666231929987077"/>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6.8739972706227656E-2"/>
              <c:y val="0.85409249921025854"/>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3.7817360912787451E-2"/>
          <c:y val="0.92055124881050798"/>
          <c:w val="0.95902247970299048"/>
          <c:h val="6.515130829278297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666750</xdr:colOff>
      <xdr:row>13</xdr:row>
      <xdr:rowOff>38100</xdr:rowOff>
    </xdr:from>
    <xdr:to>
      <xdr:col>11</xdr:col>
      <xdr:colOff>368300</xdr:colOff>
      <xdr:row>56</xdr:row>
      <xdr:rowOff>139700</xdr:rowOff>
    </xdr:to>
    <xdr:graphicFrame macro="">
      <xdr:nvGraphicFramePr>
        <xdr:cNvPr id="3" name="Chart 2" descr="XARELTO tablet was approved on November 4, 2011. No generics were approved for NDA 202439 before it was administratively consolidated with NDA 22406. &#10;USPTO identified three patents and two exclusivities associated with XARELTO tablet products (15 mg, 20 mg). One patent covers the drug compound genus, another the drug compound species and the third various methods of treatment. Although the three patents would have expired at the same time, one patent received a patent term extension of 1,356 days. &#10;The exclusivities include an NCE exclusivity and an NCI exclusivity (I-643 (reduce the risk of stroke and systemic embolism in patients with nonvalvular atrial fibrillation)).&#10;" title="XARELTO (rivaroxaban; NDA 202439)">
          <a:extLst>
            <a:ext uri="{FF2B5EF4-FFF2-40B4-BE49-F238E27FC236}">
              <a16:creationId xmlns:a16="http://schemas.microsoft.com/office/drawing/2014/main" id="{7848B430-517F-4A64-A856-7E0C0962F6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0.0935</cdr:x>
      <cdr:y>0.87195</cdr:y>
    </cdr:from>
    <cdr:to>
      <cdr:x>0.99652</cdr:x>
      <cdr:y>0.91161</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1698673" y="7031818"/>
          <a:ext cx="16405472" cy="319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12/11/2000                                                      12/11/2005                                                       12/</a:t>
          </a:r>
          <a:r>
            <a:rPr lang="en-US" sz="1400" b="1">
              <a:solidFill>
                <a:sysClr val="windowText" lastClr="000000"/>
              </a:solidFill>
            </a:rPr>
            <a:t>11/2010</a:t>
          </a:r>
          <a:r>
            <a:rPr lang="en-US" sz="1400" b="1" baseline="0">
              <a:solidFill>
                <a:sysClr val="windowText" lastClr="000000"/>
              </a:solidFill>
            </a:rPr>
            <a:t>                                                        12/</a:t>
          </a:r>
          <a:r>
            <a:rPr lang="en-US" sz="1400" b="1">
              <a:solidFill>
                <a:sysClr val="windowText" lastClr="000000"/>
              </a:solidFill>
            </a:rPr>
            <a:t>11/2015 </a:t>
          </a:r>
          <a:r>
            <a:rPr lang="en-US" sz="1400" b="1" baseline="0">
              <a:solidFill>
                <a:sysClr val="windowText" lastClr="000000"/>
              </a:solidFill>
            </a:rPr>
            <a:t>                                                      12/11/2020                                                      12/11/2025                                  	           </a:t>
          </a:r>
          <a:endParaRPr lang="en-US" sz="1400" b="1">
            <a:solidFill>
              <a:sysClr val="windowText" lastClr="000000"/>
            </a:solidFill>
          </a:endParaRPr>
        </a:p>
      </cdr:txBody>
    </cdr:sp>
  </cdr:relSizeAnchor>
  <cdr:relSizeAnchor xmlns:cdr="http://schemas.openxmlformats.org/drawingml/2006/chartDrawing">
    <cdr:from>
      <cdr:x>0.49813</cdr:x>
      <cdr:y>0.05795</cdr:y>
    </cdr:from>
    <cdr:to>
      <cdr:x>0.49849</cdr:x>
      <cdr:y>0.83804</cdr:y>
    </cdr:to>
    <cdr:cxnSp macro="">
      <cdr:nvCxnSpPr>
        <cdr:cNvPr id="28" name="Straight Connector 27">
          <a:extLst xmlns:a="http://schemas.openxmlformats.org/drawingml/2006/main">
            <a:ext uri="{FF2B5EF4-FFF2-40B4-BE49-F238E27FC236}">
              <a16:creationId xmlns:a16="http://schemas.microsoft.com/office/drawing/2014/main" id="{4724CD66-8470-459C-B027-D61D2C46AE4E}"/>
            </a:ext>
          </a:extLst>
        </cdr:cNvPr>
        <cdr:cNvCxnSpPr/>
      </cdr:nvCxnSpPr>
      <cdr:spPr>
        <a:xfrm xmlns:a="http://schemas.openxmlformats.org/drawingml/2006/main" flipH="1">
          <a:off x="9435687" y="495300"/>
          <a:ext cx="6763" cy="6667477"/>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0.42206</cdr:x>
      <cdr:y>0.05895</cdr:y>
    </cdr:from>
    <cdr:to>
      <cdr:x>0.49881</cdr:x>
      <cdr:y>0.12481</cdr:y>
    </cdr:to>
    <cdr:sp macro="" textlink="">
      <cdr:nvSpPr>
        <cdr:cNvPr id="29" name="TextBox 3">
          <a:extLst xmlns:a="http://schemas.openxmlformats.org/drawingml/2006/main">
            <a:ext uri="{FF2B5EF4-FFF2-40B4-BE49-F238E27FC236}">
              <a16:creationId xmlns:a16="http://schemas.microsoft.com/office/drawing/2014/main" id="{9FDDE49E-6084-4F0A-B8A3-D8CD407AB70B}"/>
            </a:ext>
          </a:extLst>
        </cdr:cNvPr>
        <cdr:cNvSpPr txBox="1"/>
      </cdr:nvSpPr>
      <cdr:spPr>
        <a:xfrm xmlns:a="http://schemas.openxmlformats.org/drawingml/2006/main">
          <a:off x="7994650" y="503837"/>
          <a:ext cx="1453917" cy="562963"/>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 11/4/2011</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7"/>
  <sheetViews>
    <sheetView topLeftCell="K1" zoomScale="90" zoomScaleNormal="90" workbookViewId="0">
      <pane ySplit="1" topLeftCell="A2" activePane="bottomLeft" state="frozen"/>
      <selection pane="bottomLeft" activeCell="I44" sqref="I44"/>
    </sheetView>
  </sheetViews>
  <sheetFormatPr defaultRowHeight="15"/>
  <cols>
    <col min="1" max="1" width="42.28515625" bestFit="1" customWidth="1"/>
    <col min="2" max="2" width="17.42578125" customWidth="1"/>
    <col min="3" max="3" width="15.85546875" style="1" customWidth="1"/>
    <col min="4" max="4" width="27" customWidth="1"/>
    <col min="5" max="5" width="14.85546875" style="1" customWidth="1"/>
    <col min="6" max="6" width="24.7109375" customWidth="1"/>
    <col min="7" max="7" width="16" style="1" customWidth="1"/>
    <col min="8" max="8" width="25.28515625" customWidth="1"/>
    <col min="9" max="9" width="20.5703125" style="1" customWidth="1"/>
    <col min="10" max="10" width="16.7109375" customWidth="1"/>
    <col min="11" max="11" width="20.5703125" customWidth="1"/>
    <col min="12" max="12" width="29.5703125" customWidth="1"/>
    <col min="13" max="13" width="30.42578125" customWidth="1"/>
    <col min="14" max="14" width="14.7109375" customWidth="1"/>
    <col min="15" max="15" width="18" customWidth="1"/>
    <col min="16" max="20" width="21.140625" customWidth="1"/>
    <col min="21" max="21" width="21.85546875" customWidth="1"/>
    <col min="22" max="22" width="27" customWidth="1"/>
    <col min="23" max="23" width="16.85546875" customWidth="1"/>
    <col min="24" max="24" width="10.5703125" bestFit="1" customWidth="1"/>
  </cols>
  <sheetData>
    <row r="1" spans="1:23" s="33" customFormat="1" ht="133.5" customHeight="1">
      <c r="A1" s="25" t="s">
        <v>0</v>
      </c>
      <c r="B1" s="26" t="s">
        <v>1</v>
      </c>
      <c r="C1" s="26" t="s">
        <v>2</v>
      </c>
      <c r="D1" s="26" t="s">
        <v>3</v>
      </c>
      <c r="E1" s="26" t="s">
        <v>4</v>
      </c>
      <c r="F1" s="27" t="s">
        <v>5</v>
      </c>
      <c r="G1" s="26" t="s">
        <v>6</v>
      </c>
      <c r="H1" s="28" t="s">
        <v>7</v>
      </c>
      <c r="I1" s="26" t="s">
        <v>8</v>
      </c>
      <c r="J1" s="26" t="s">
        <v>9</v>
      </c>
      <c r="K1" s="29" t="s">
        <v>10</v>
      </c>
      <c r="L1" s="45" t="s">
        <v>11</v>
      </c>
      <c r="M1" s="46" t="s">
        <v>12</v>
      </c>
      <c r="N1" s="30" t="s">
        <v>13</v>
      </c>
      <c r="O1" s="26" t="s">
        <v>14</v>
      </c>
      <c r="P1" s="10" t="s">
        <v>15</v>
      </c>
      <c r="Q1" s="26" t="s">
        <v>16</v>
      </c>
      <c r="R1" s="26" t="s">
        <v>17</v>
      </c>
      <c r="S1" s="40" t="s">
        <v>18</v>
      </c>
      <c r="T1" s="41" t="s">
        <v>19</v>
      </c>
      <c r="U1" s="34" t="s">
        <v>20</v>
      </c>
      <c r="V1" s="31" t="s">
        <v>21</v>
      </c>
      <c r="W1" s="32" t="s">
        <v>22</v>
      </c>
    </row>
    <row r="2" spans="1:23" s="12" customFormat="1" ht="90" customHeight="1">
      <c r="A2" s="39" t="s">
        <v>23</v>
      </c>
      <c r="B2" s="16" t="s">
        <v>24</v>
      </c>
      <c r="C2" s="16" t="s">
        <v>24</v>
      </c>
      <c r="D2" s="16" t="s">
        <v>25</v>
      </c>
      <c r="E2" s="16" t="s">
        <v>24</v>
      </c>
      <c r="F2" s="16" t="s">
        <v>26</v>
      </c>
      <c r="G2" s="16" t="s">
        <v>24</v>
      </c>
      <c r="H2" s="16" t="s">
        <v>27</v>
      </c>
      <c r="I2" s="16" t="s">
        <v>28</v>
      </c>
      <c r="J2" s="16" t="s">
        <v>24</v>
      </c>
      <c r="K2" s="16" t="s">
        <v>29</v>
      </c>
      <c r="L2" s="39" t="s">
        <v>30</v>
      </c>
      <c r="M2" s="47" t="s">
        <v>31</v>
      </c>
      <c r="N2" s="16" t="s">
        <v>32</v>
      </c>
      <c r="O2" s="16" t="s">
        <v>33</v>
      </c>
      <c r="P2" s="16" t="s">
        <v>34</v>
      </c>
      <c r="Q2" s="16" t="s">
        <v>35</v>
      </c>
      <c r="R2" s="16" t="s">
        <v>36</v>
      </c>
      <c r="S2" s="16" t="s">
        <v>37</v>
      </c>
      <c r="T2" s="16" t="s">
        <v>38</v>
      </c>
      <c r="U2" s="17" t="s">
        <v>24</v>
      </c>
      <c r="V2" s="17" t="s">
        <v>39</v>
      </c>
      <c r="W2" s="17" t="s">
        <v>40</v>
      </c>
    </row>
    <row r="3" spans="1:23">
      <c r="A3" s="7">
        <v>7157456</v>
      </c>
      <c r="B3" s="2">
        <v>36871</v>
      </c>
      <c r="C3" s="2">
        <v>36871</v>
      </c>
      <c r="D3" s="6">
        <f t="shared" ref="D3:D7" si="0">DATEDIF(B3, C3, "D")</f>
        <v>0</v>
      </c>
      <c r="E3" s="2">
        <v>37431</v>
      </c>
      <c r="F3" s="1">
        <f>DATEDIF(C3, E3, "D")</f>
        <v>560</v>
      </c>
      <c r="G3" s="2">
        <v>39084</v>
      </c>
      <c r="H3" s="1">
        <f>DATEDIF(E3, G3, "D")</f>
        <v>1653</v>
      </c>
      <c r="I3" s="3">
        <v>44176</v>
      </c>
      <c r="J3" s="2">
        <v>40851</v>
      </c>
      <c r="K3" s="7">
        <f>IF(J3&lt;G3, 0, IF(Q3&lt;I3, IF(Q3&lt;J3, (Q3-G3), (J3-G3)), IF(I3&lt;J3, (I3-G3), (J3-G3))))</f>
        <v>1767</v>
      </c>
      <c r="L3" s="3">
        <v>44176</v>
      </c>
      <c r="M3" s="4">
        <f>IF(G3&lt;J3, IF(Q3&lt;I3, (Q3-J3), (I3-J3)), IF(Q3&lt;I3, (Q3-G3), (I3-G3)))</f>
        <v>3325</v>
      </c>
      <c r="N3" s="7">
        <v>0</v>
      </c>
      <c r="O3" s="9">
        <f t="shared" ref="O3:O5" si="1">I3+N3</f>
        <v>44176</v>
      </c>
      <c r="P3" s="7">
        <v>1356</v>
      </c>
      <c r="Q3" s="9">
        <f t="shared" ref="Q3:Q5" si="2">IF(L3&gt;O3, O3, L3)</f>
        <v>44176</v>
      </c>
      <c r="R3" s="9">
        <f t="shared" ref="R3:R5" si="3">Q3+P3</f>
        <v>45532</v>
      </c>
      <c r="S3" s="2">
        <v>45532</v>
      </c>
      <c r="T3" s="1">
        <v>0</v>
      </c>
      <c r="U3" s="35"/>
      <c r="V3" s="38"/>
      <c r="W3" s="7">
        <f t="shared" ref="W3:W5" si="4">DATEDIF(Q3, O3, "D")</f>
        <v>0</v>
      </c>
    </row>
    <row r="4" spans="1:23">
      <c r="A4" s="7">
        <v>7585860</v>
      </c>
      <c r="B4" s="2">
        <v>36871</v>
      </c>
      <c r="C4" s="2">
        <v>36871</v>
      </c>
      <c r="D4" s="6">
        <f t="shared" si="0"/>
        <v>0</v>
      </c>
      <c r="E4" s="2">
        <v>39485</v>
      </c>
      <c r="F4" s="1">
        <f>DATEDIF(C4, E4, "D")</f>
        <v>2614</v>
      </c>
      <c r="G4" s="2">
        <v>40064</v>
      </c>
      <c r="H4" s="1">
        <f>DATEDIF(E4, G4, "D")</f>
        <v>579</v>
      </c>
      <c r="I4" s="3">
        <v>44176</v>
      </c>
      <c r="J4" s="2">
        <v>40851</v>
      </c>
      <c r="K4" s="7">
        <f t="shared" ref="K4:K5" si="5">IF(J4&lt;G4, 0, IF(Q4&lt;I4, IF(Q4&lt;J4, (Q4-G4), (J4-G4)), IF(I4&lt;J4, (I4-G4), (J4-G4))))</f>
        <v>787</v>
      </c>
      <c r="L4" s="3">
        <v>44176</v>
      </c>
      <c r="M4" s="4">
        <f t="shared" ref="M4:M5" si="6">IF(G4&lt;J4, IF(Q4&lt;I4, (Q4-J4), (I4-J4)), IF(Q4&lt;I4, (Q4-G4), (I4-G4)))</f>
        <v>3325</v>
      </c>
      <c r="N4" s="7">
        <v>0</v>
      </c>
      <c r="O4" s="9">
        <f t="shared" si="1"/>
        <v>44176</v>
      </c>
      <c r="P4" s="7">
        <v>0</v>
      </c>
      <c r="Q4" s="9">
        <f t="shared" si="2"/>
        <v>44176</v>
      </c>
      <c r="R4" s="9">
        <f t="shared" si="3"/>
        <v>44176</v>
      </c>
      <c r="S4" s="2">
        <v>44176</v>
      </c>
      <c r="T4" s="1">
        <v>0</v>
      </c>
      <c r="U4" s="35"/>
      <c r="V4" s="38"/>
      <c r="W4" s="7">
        <f t="shared" si="4"/>
        <v>0</v>
      </c>
    </row>
    <row r="5" spans="1:23">
      <c r="A5" s="7">
        <v>7592339</v>
      </c>
      <c r="B5" s="2">
        <v>36871</v>
      </c>
      <c r="C5" s="2">
        <v>36871</v>
      </c>
      <c r="D5" s="6">
        <f t="shared" si="0"/>
        <v>0</v>
      </c>
      <c r="E5" s="2">
        <v>38925</v>
      </c>
      <c r="F5" s="1">
        <f>DATEDIF(C5,E5, "D")</f>
        <v>2054</v>
      </c>
      <c r="G5" s="2">
        <v>40078</v>
      </c>
      <c r="H5" s="1">
        <f>DATEDIF(E5, G5, "D")</f>
        <v>1153</v>
      </c>
      <c r="I5" s="3">
        <v>44176</v>
      </c>
      <c r="J5" s="2">
        <v>40851</v>
      </c>
      <c r="K5" s="7">
        <f t="shared" si="5"/>
        <v>773</v>
      </c>
      <c r="L5" s="3">
        <v>44176</v>
      </c>
      <c r="M5" s="4">
        <f t="shared" si="6"/>
        <v>3325</v>
      </c>
      <c r="N5" s="7">
        <v>0</v>
      </c>
      <c r="O5" s="9">
        <f t="shared" si="1"/>
        <v>44176</v>
      </c>
      <c r="P5" s="7">
        <v>0</v>
      </c>
      <c r="Q5" s="9">
        <f t="shared" si="2"/>
        <v>44176</v>
      </c>
      <c r="R5" s="9">
        <f t="shared" si="3"/>
        <v>44176</v>
      </c>
      <c r="S5" s="2">
        <v>44176</v>
      </c>
      <c r="T5" s="1">
        <v>0</v>
      </c>
      <c r="U5" s="35"/>
      <c r="V5" s="38"/>
      <c r="W5" s="7">
        <f t="shared" si="4"/>
        <v>0</v>
      </c>
    </row>
    <row r="6" spans="1:23" s="52" customFormat="1">
      <c r="A6" s="11" t="s">
        <v>41</v>
      </c>
      <c r="B6" s="36">
        <v>36871</v>
      </c>
      <c r="C6" s="36">
        <v>40851</v>
      </c>
      <c r="D6" s="44">
        <f t="shared" si="0"/>
        <v>3980</v>
      </c>
      <c r="E6" s="37"/>
      <c r="F6" s="11"/>
      <c r="G6" s="37"/>
      <c r="H6" s="11"/>
      <c r="I6" s="37"/>
      <c r="J6" s="36">
        <v>40851</v>
      </c>
      <c r="K6" s="11"/>
      <c r="L6" s="11"/>
      <c r="M6" s="11"/>
      <c r="N6" s="37"/>
      <c r="O6" s="37"/>
      <c r="P6" s="11"/>
      <c r="Q6" s="37"/>
      <c r="R6" s="11"/>
      <c r="S6" s="11"/>
      <c r="T6" s="11"/>
      <c r="U6" s="36">
        <v>42678</v>
      </c>
      <c r="V6" s="37">
        <f>DATEDIF(C6, U6, "D")</f>
        <v>1827</v>
      </c>
      <c r="W6" s="11"/>
    </row>
    <row r="7" spans="1:23">
      <c r="A7" s="11" t="s">
        <v>42</v>
      </c>
      <c r="B7" s="36">
        <v>36871</v>
      </c>
      <c r="C7" s="36">
        <v>40851</v>
      </c>
      <c r="D7" s="44">
        <f t="shared" si="0"/>
        <v>3980</v>
      </c>
      <c r="E7" s="35"/>
      <c r="F7" s="53"/>
      <c r="G7" s="35"/>
      <c r="H7" s="53"/>
      <c r="I7" s="35"/>
      <c r="J7" s="36">
        <v>40851</v>
      </c>
      <c r="K7" s="53"/>
      <c r="L7" s="53"/>
      <c r="M7" s="53"/>
      <c r="N7" s="53"/>
      <c r="O7" s="53"/>
      <c r="P7" s="53"/>
      <c r="Q7" s="53"/>
      <c r="R7" s="53"/>
      <c r="S7" s="53"/>
      <c r="T7" s="53"/>
      <c r="U7" s="36">
        <v>41947</v>
      </c>
      <c r="V7" s="37">
        <f>DATEDIF(C7, U7, "D")</f>
        <v>1096</v>
      </c>
      <c r="W7" s="53"/>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7"/>
  <sheetViews>
    <sheetView showGridLines="0" tabSelected="1" zoomScale="75" zoomScaleNormal="75" workbookViewId="0">
      <pane ySplit="1" topLeftCell="A4" activePane="bottomLeft" state="frozen"/>
      <selection pane="bottomLeft" activeCell="L21" sqref="L21"/>
    </sheetView>
  </sheetViews>
  <sheetFormatPr defaultRowHeight="15"/>
  <cols>
    <col min="1" max="1" width="36.5703125" bestFit="1" customWidth="1"/>
    <col min="2" max="2" width="22.42578125" customWidth="1"/>
    <col min="3" max="3" width="23" customWidth="1"/>
    <col min="4" max="4" width="21.28515625" customWidth="1"/>
    <col min="5" max="5" width="19.42578125" bestFit="1" customWidth="1"/>
    <col min="6" max="6" width="37.7109375" customWidth="1"/>
    <col min="7" max="7" width="38" customWidth="1"/>
    <col min="8" max="10" width="20" customWidth="1"/>
    <col min="11" max="11" width="21.5703125" customWidth="1"/>
    <col min="12" max="12" width="22.5703125" customWidth="1"/>
  </cols>
  <sheetData>
    <row r="1" spans="1:27" ht="69" customHeight="1">
      <c r="A1" s="24" t="s">
        <v>43</v>
      </c>
      <c r="B1" s="24" t="s">
        <v>44</v>
      </c>
      <c r="C1" s="18" t="s">
        <v>45</v>
      </c>
      <c r="D1" s="19" t="s">
        <v>46</v>
      </c>
      <c r="E1" s="20" t="s">
        <v>47</v>
      </c>
      <c r="F1" s="21" t="s">
        <v>48</v>
      </c>
      <c r="G1" s="22" t="s">
        <v>49</v>
      </c>
      <c r="H1" s="60" t="s">
        <v>50</v>
      </c>
      <c r="I1" s="54" t="s">
        <v>51</v>
      </c>
      <c r="J1" s="23" t="s">
        <v>52</v>
      </c>
      <c r="K1" s="48" t="s">
        <v>53</v>
      </c>
      <c r="L1" s="13"/>
    </row>
    <row r="2" spans="1:27" ht="112.5" customHeight="1">
      <c r="A2" s="15" t="s">
        <v>54</v>
      </c>
      <c r="B2" s="15" t="s">
        <v>55</v>
      </c>
      <c r="C2" s="15" t="s">
        <v>56</v>
      </c>
      <c r="D2" s="15" t="s">
        <v>57</v>
      </c>
      <c r="E2" s="15" t="s">
        <v>58</v>
      </c>
      <c r="F2" s="15" t="s">
        <v>59</v>
      </c>
      <c r="G2" s="15" t="s">
        <v>60</v>
      </c>
      <c r="H2" s="15" t="s">
        <v>61</v>
      </c>
      <c r="I2" s="15" t="s">
        <v>62</v>
      </c>
      <c r="J2" s="15" t="s">
        <v>63</v>
      </c>
      <c r="K2" s="49" t="s">
        <v>64</v>
      </c>
      <c r="L2" s="13"/>
      <c r="M2" s="13"/>
      <c r="N2" s="13"/>
      <c r="O2" s="13"/>
      <c r="P2" s="13"/>
      <c r="Q2" s="13"/>
      <c r="R2" s="14"/>
      <c r="S2" s="14"/>
      <c r="T2" s="14"/>
      <c r="U2" s="14"/>
      <c r="V2" s="13"/>
      <c r="W2" s="13"/>
      <c r="X2" s="13"/>
      <c r="Y2" s="13"/>
      <c r="Z2" s="13"/>
      <c r="AA2" s="13"/>
    </row>
    <row r="3" spans="1:27" ht="30">
      <c r="A3" s="55" t="s">
        <v>65</v>
      </c>
      <c r="B3" s="8">
        <f>'Data for Bar Graph (# days)'!D4/365.25</f>
        <v>0</v>
      </c>
      <c r="C3" s="5">
        <f>'Data for Bar Graph (# days)'!F3/365.25</f>
        <v>1.5331964407939767</v>
      </c>
      <c r="D3" s="5">
        <f>'Data for Bar Graph (# days)'!H3/365.25</f>
        <v>4.5256673511293632</v>
      </c>
      <c r="E3" s="8">
        <f>'Data for Bar Graph (# days)'!K3/365.25</f>
        <v>4.8377823408624234</v>
      </c>
      <c r="F3" s="5">
        <f>'Data for Bar Graph (# days)'!M3/365.25</f>
        <v>9.1033538672142367</v>
      </c>
      <c r="G3" s="5">
        <f>IF(K3&gt;0, IF(((('Data for Bar Graph (# days)'!N4-'Data for Bar Graph (# days)'!W4))/365.25)&gt;0, (('Data for Bar Graph (# days)'!N4-'Data for Bar Graph (# days)'!W4))/365.25, 0), ('Data for Bar Graph (# days)'!N4/365.25))</f>
        <v>0</v>
      </c>
      <c r="H3" s="5">
        <f>'Data for Bar Graph (# days)'!P3/365.25</f>
        <v>3.7125256673511293</v>
      </c>
      <c r="I3" s="58">
        <f>'Data for Bar Graph (# days)'!T3/365.25</f>
        <v>0</v>
      </c>
      <c r="J3" s="42"/>
      <c r="K3" s="5">
        <f>'Data for Bar Graph (# days)'!W4/365.25</f>
        <v>0</v>
      </c>
      <c r="L3" s="50"/>
    </row>
    <row r="4" spans="1:27">
      <c r="A4" s="43" t="s">
        <v>66</v>
      </c>
      <c r="B4" s="8">
        <f>'Data for Bar Graph (# days)'!D5/365.25</f>
        <v>0</v>
      </c>
      <c r="C4" s="5">
        <f>'Data for Bar Graph (# days)'!F4/365.25</f>
        <v>7.1567419575633124</v>
      </c>
      <c r="D4" s="5">
        <f>'Data for Bar Graph (# days)'!H4/365.25</f>
        <v>1.5852156057494866</v>
      </c>
      <c r="E4" s="8">
        <f>'Data for Bar Graph (# days)'!K4/365.25</f>
        <v>2.1546885694729636</v>
      </c>
      <c r="F4" s="5">
        <f>'Data for Bar Graph (# days)'!M4/365.25</f>
        <v>9.1033538672142367</v>
      </c>
      <c r="G4" s="5">
        <f>IF(K4&gt;0, IF(((('Data for Bar Graph (# days)'!N5-'Data for Bar Graph (# days)'!W5))/365.25)&gt;0, (('Data for Bar Graph (# days)'!N5-'Data for Bar Graph (# days)'!W5))/365.25, 0), ('Data for Bar Graph (# days)'!N5/365.25))</f>
        <v>0</v>
      </c>
      <c r="H4" s="5">
        <f>'Data for Bar Graph (# days)'!P4/365.25</f>
        <v>0</v>
      </c>
      <c r="I4" s="58">
        <f>'Data for Bar Graph (# days)'!T4/365.25</f>
        <v>0</v>
      </c>
      <c r="J4" s="42"/>
      <c r="K4" s="5">
        <f>'Data for Bar Graph (# days)'!W5/365.25</f>
        <v>0</v>
      </c>
      <c r="L4" s="50"/>
    </row>
    <row r="5" spans="1:27" ht="30">
      <c r="A5" s="55" t="s">
        <v>67</v>
      </c>
      <c r="B5" s="8">
        <f>'Data for Bar Graph (# days)'!D5/365.25</f>
        <v>0</v>
      </c>
      <c r="C5" s="5">
        <f>'Data for Bar Graph (# days)'!F5/365.25</f>
        <v>5.6235455167693358</v>
      </c>
      <c r="D5" s="5">
        <f>'Data for Bar Graph (# days)'!H5/365.25</f>
        <v>3.1567419575633129</v>
      </c>
      <c r="E5" s="8">
        <f>'Data for Bar Graph (# days)'!K5/365.25</f>
        <v>2.1163586584531142</v>
      </c>
      <c r="F5" s="5">
        <f>'Data for Bar Graph (# days)'!M5/365.25</f>
        <v>9.1033538672142367</v>
      </c>
      <c r="G5" s="5">
        <f>IF(K5&gt;0, IF(((('Data for Bar Graph (# days)'!N5-'Data for Bar Graph (# days)'!W5))/365.25)&gt;0, (('Data for Bar Graph (# days)'!N5-'Data for Bar Graph (# days)'!W5))/365.25, 0), ('Data for Bar Graph (# days)'!N5/365.25))</f>
        <v>0</v>
      </c>
      <c r="H5" s="5">
        <f>'Data for Bar Graph (# days)'!P5/365.25</f>
        <v>0</v>
      </c>
      <c r="I5" s="58">
        <f>'Data for Bar Graph (# days)'!T5/365.25</f>
        <v>0</v>
      </c>
      <c r="J5" s="42"/>
      <c r="K5" s="5">
        <f>'Data for Bar Graph (# days)'!W6/365.25</f>
        <v>0</v>
      </c>
      <c r="L5" s="50"/>
    </row>
    <row r="6" spans="1:27">
      <c r="A6" s="11" t="s">
        <v>41</v>
      </c>
      <c r="B6" s="44">
        <f>'Data for Bar Graph (# days)'!D6/365.25</f>
        <v>10.896646132785763</v>
      </c>
      <c r="C6" s="11"/>
      <c r="D6" s="11"/>
      <c r="E6" s="11"/>
      <c r="F6" s="11"/>
      <c r="G6" s="57"/>
      <c r="H6" s="57"/>
      <c r="I6" s="59"/>
      <c r="J6" s="56">
        <f>'Data for Bar Graph (# days)'!V6/365.25</f>
        <v>5.0020533880903493</v>
      </c>
      <c r="K6" s="57"/>
      <c r="L6" s="51"/>
    </row>
    <row r="7" spans="1:27">
      <c r="A7" s="11" t="s">
        <v>42</v>
      </c>
      <c r="B7" s="44">
        <f>'Data for Bar Graph (# days)'!D7/365.25</f>
        <v>10.896646132785763</v>
      </c>
      <c r="C7" s="11"/>
      <c r="D7" s="11"/>
      <c r="E7" s="11"/>
      <c r="F7" s="11"/>
      <c r="G7" s="57"/>
      <c r="H7" s="57"/>
      <c r="I7" s="59"/>
      <c r="J7" s="56">
        <f>'Data for Bar Graph (# days)'!V7/365.25</f>
        <v>3.0006844626967832</v>
      </c>
      <c r="K7" s="57"/>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D44154-6D06-4069-80A8-3FC6004DDD91}"/>
</file>

<file path=customXml/itemProps2.xml><?xml version="1.0" encoding="utf-8"?>
<ds:datastoreItem xmlns:ds="http://schemas.openxmlformats.org/officeDocument/2006/customXml" ds:itemID="{AB875981-E615-45E4-903A-DE2A4AD4310C}"/>
</file>

<file path=customXml/itemProps3.xml><?xml version="1.0" encoding="utf-8"?>
<ds:datastoreItem xmlns:ds="http://schemas.openxmlformats.org/officeDocument/2006/customXml" ds:itemID="{97B4F45D-1D8C-4FFC-ADFD-7DA463697B2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Baltatzis, Andreas</cp:lastModifiedBy>
  <cp:revision/>
  <dcterms:created xsi:type="dcterms:W3CDTF">2022-03-11T13:11:25Z</dcterms:created>
  <dcterms:modified xsi:type="dcterms:W3CDTF">2023-12-20T22:21:41Z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