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c28e\"/>
    </mc:Choice>
  </mc:AlternateContent>
  <xr:revisionPtr revIDLastSave="0" documentId="13_ncr:1_{AE239707-56DA-4EAB-AC6F-FCA362C0AD61}"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3" l="1"/>
  <c r="B5" i="4" s="1"/>
  <c r="D6" i="3"/>
  <c r="V6" i="3"/>
  <c r="V5" i="3"/>
  <c r="J5" i="4" s="1"/>
  <c r="K5" i="4" l="1"/>
  <c r="D3" i="3"/>
  <c r="D4" i="3"/>
  <c r="F3" i="3"/>
  <c r="F4" i="3"/>
  <c r="H4" i="4" l="1"/>
  <c r="H3" i="4"/>
  <c r="H4" i="3"/>
  <c r="D4" i="4" s="1"/>
  <c r="C4" i="4" l="1"/>
  <c r="O4" i="3"/>
  <c r="L4" i="3" l="1"/>
  <c r="O3" i="3" l="1"/>
  <c r="L3" i="3" s="1"/>
  <c r="H3" i="3" l="1"/>
  <c r="D3" i="4" s="1"/>
  <c r="C3" i="4" l="1"/>
  <c r="B3" i="4"/>
  <c r="B4" i="4" l="1"/>
  <c r="Q3" i="3"/>
  <c r="Q4" i="3"/>
  <c r="W4" i="3" l="1"/>
  <c r="M4" i="3"/>
  <c r="F4" i="4" s="1"/>
  <c r="K4" i="3"/>
  <c r="E4" i="4" s="1"/>
  <c r="K3" i="3"/>
  <c r="E3" i="4" s="1"/>
  <c r="F3" i="4"/>
  <c r="R3" i="3"/>
  <c r="S3" i="3" s="1"/>
  <c r="T3" i="3" s="1"/>
  <c r="W3" i="3"/>
  <c r="R4" i="3"/>
  <c r="S4" i="3" s="1"/>
  <c r="T4" i="3" s="1"/>
  <c r="I4" i="4" l="1"/>
  <c r="I3" i="4"/>
  <c r="L3" i="4"/>
  <c r="G3" i="4" s="1"/>
  <c r="L4" i="4" l="1"/>
  <c r="G4" i="4" s="1"/>
</calcChain>
</file>

<file path=xl/sharedStrings.xml><?xml version="1.0" encoding="utf-8"?>
<sst xmlns="http://schemas.openxmlformats.org/spreadsheetml/2006/main" count="74" uniqueCount="68">
  <si>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</si>
  <si>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</si>
  <si>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</si>
  <si>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</si>
  <si>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</si>
  <si>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</si>
  <si>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</si>
  <si>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</si>
  <si>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</si>
  <si>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</si>
  <si>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</si>
  <si>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</si>
  <si>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</si>
  <si>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</si>
  <si>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</si>
  <si>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</si>
  <si>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</si>
  <si>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</si>
  <si>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</si>
  <si>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</si>
  <si>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</si>
  <si>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</si>
  <si>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</si>
  <si>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</si>
  <si>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</si>
  <si>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</si>
  <si>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</si>
  <si>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</si>
  <si>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</si>
  <si>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</si>
  <si>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</si>
  <si>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</si>
  <si>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</si>
  <si>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</si>
  <si>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</si>
  <si>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</si>
  <si>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</si>
  <si>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</si>
  <si>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</si>
  <si>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</si>
  <si>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</si>
  <si>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NDF</t>
  </si>
  <si>
    <t>PED</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</si>
  <si>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</si>
  <si>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</si>
  <si>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</si>
  <si>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</si>
  <si>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</si>
  <si>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</si>
  <si>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</si>
  <si>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</si>
  <si>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</si>
  <si>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</si>
  <si>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 xml:space="preserve">FDCA Pediatric Exclusivity (PED) </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</si>
  <si>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</si>
  <si>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</si>
  <si>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</si>
  <si>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</si>
  <si>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</si>
  <si>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</si>
  <si>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</si>
  <si>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</si>
  <si>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</si>
  <si>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</si>
  <si>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</si>
  <si>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</si>
  <si>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4382938 
(compound, method)</t>
  </si>
  <si>
    <t>6514531 
(formulation,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</si>
</sst>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5" x14ac:knownFonts="1">
    <font>
      <sz val="11"/>
      <color theme="1"/>
      <name val="Calibri"/>
      <family val="2"/>
      <scheme val="minor"/>
    </font>
    <font>
      <sz val="11"/>
      <color theme="0"/>
      <name val="Calibri"/>
      <family val="2"/>
      <scheme val="minor"/>
    </font>
    <font>
      <sz val="12"/>
      <color theme="1"/>
      <name val="Calibri"/>
      <family val="2"/>
      <scheme val="minor"/>
    </font>
    <font>
      <b/>
      <u/>
      <sz val="11"/>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sz val="11"/>
      <name val="Calibri"/>
      <family val="2"/>
    </font>
    <font>
      <sz val="11"/>
      <color rgb="FF000000"/>
      <name val="Calibri"/>
      <charset val="1"/>
    </font>
    <font>
      <sz val="11"/>
      <color rgb="FF444444"/>
      <name val="Calibri"/>
      <family val="2"/>
      <charset val="1"/>
    </font>
    <font>
      <sz val="11"/>
      <color rgb="FF000000"/>
      <name val="Calibri"/>
      <family val="2"/>
      <scheme val="minor"/>
    </font>
    <font>
      <sz val="11"/>
      <color theme="0"/>
      <name val="Calibri"/>
      <family val="2"/>
    </font>
    <font>
      <u/>
      <sz val="11"/>
      <color theme="10"/>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9">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70">
    <xf numFmtId="0" fontId="0" fillId="0" borderId="0" xfId="0"/>
    <xf numFmtId="0" fontId="0" fillId="0" borderId="0" xfId="0" applyAlignment="1">
      <alignment horizontal="center"/>
    </xf>
    <xf numFmtId="14" fontId="0" fillId="0" borderId="0" xfId="0" applyNumberFormat="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Fill="1"/>
    <xf numFmtId="14" fontId="0" fillId="0" borderId="0" xfId="0" applyNumberFormat="1"/>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0" fontId="4"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14" fontId="1" fillId="4" borderId="0" xfId="0" applyNumberFormat="1" applyFont="1" applyFill="1" applyAlignment="1">
      <alignment horizontal="center"/>
    </xf>
    <xf numFmtId="0" fontId="1" fillId="4" borderId="0" xfId="0" applyFont="1" applyFill="1" applyAlignment="1">
      <alignment horizontal="center"/>
    </xf>
    <xf numFmtId="2" fontId="1" fillId="4" borderId="0" xfId="0" applyNumberFormat="1" applyFont="1" applyFill="1" applyAlignment="1">
      <alignment horizontal="center" vertical="center"/>
    </xf>
    <xf numFmtId="0" fontId="7" fillId="11" borderId="3" xfId="0" applyFont="1" applyFill="1" applyBorder="1" applyAlignment="1">
      <alignment horizontal="center" vertical="center" wrapText="1"/>
    </xf>
    <xf numFmtId="1" fontId="0" fillId="4" borderId="0" xfId="0" applyNumberFormat="1" applyFill="1" applyAlignment="1">
      <alignment horizontal="center" vertical="center"/>
    </xf>
    <xf numFmtId="1" fontId="0" fillId="0" borderId="0" xfId="0" applyNumberFormat="1"/>
    <xf numFmtId="0" fontId="0" fillId="0" borderId="0" xfId="0" applyAlignment="1">
      <alignment horizontal="center" wrapText="1"/>
    </xf>
    <xf numFmtId="0" fontId="8" fillId="12" borderId="5"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9" fillId="12" borderId="7" xfId="0" applyFont="1" applyFill="1" applyBorder="1" applyAlignment="1">
      <alignment horizontal="center" vertical="center" wrapText="1"/>
    </xf>
    <xf numFmtId="14" fontId="11" fillId="0" borderId="0" xfId="0" quotePrefix="1" applyNumberFormat="1" applyFont="1" applyFill="1" applyAlignment="1">
      <alignment horizontal="center" vertical="center"/>
    </xf>
    <xf numFmtId="0" fontId="10" fillId="0" borderId="0" xfId="0" applyFont="1" applyFill="1" applyBorder="1" applyAlignment="1">
      <alignment horizontal="center" vertical="center" wrapText="1"/>
    </xf>
    <xf numFmtId="0" fontId="11" fillId="0" borderId="0" xfId="0" quotePrefix="1" applyFont="1" applyFill="1" applyAlignment="1">
      <alignment horizontal="center" vertical="center"/>
    </xf>
    <xf numFmtId="0" fontId="7" fillId="0" borderId="5" xfId="0" applyFont="1" applyFill="1" applyBorder="1" applyAlignment="1">
      <alignment horizontal="center" vertical="center" wrapText="1"/>
    </xf>
    <xf numFmtId="0" fontId="12" fillId="13" borderId="5" xfId="0" applyFont="1" applyFill="1" applyBorder="1" applyAlignment="1">
      <alignment horizontal="center" vertical="center" wrapText="1"/>
    </xf>
    <xf numFmtId="0" fontId="12" fillId="11" borderId="3" xfId="0" applyFont="1" applyFill="1" applyBorder="1" applyAlignment="1">
      <alignment horizontal="center" vertical="center" wrapText="1"/>
    </xf>
    <xf numFmtId="2" fontId="0" fillId="0" borderId="0" xfId="0" applyNumberFormat="1" applyFill="1" applyBorder="1" applyAlignment="1">
      <alignment horizontal="center" vertical="center"/>
    </xf>
    <xf numFmtId="0" fontId="1" fillId="8" borderId="8" xfId="0" applyFont="1" applyFill="1" applyBorder="1" applyAlignment="1">
      <alignment horizontal="center" vertical="center" wrapText="1"/>
    </xf>
    <xf numFmtId="0" fontId="0" fillId="10" borderId="8" xfId="0" applyFill="1" applyBorder="1" applyAlignment="1">
      <alignment horizontal="center" vertical="center" wrapText="1"/>
    </xf>
    <xf numFmtId="2" fontId="1" fillId="4" borderId="0" xfId="0" applyNumberFormat="1" applyFont="1" applyFill="1" applyAlignment="1">
      <alignment horizontal="center"/>
    </xf>
    <xf numFmtId="14" fontId="1" fillId="4" borderId="0" xfId="0" applyNumberFormat="1" applyFont="1" applyFill="1" applyAlignment="1">
      <alignment horizontal="center" vertical="center"/>
    </xf>
    <xf numFmtId="14" fontId="13" fillId="4" borderId="0" xfId="0" quotePrefix="1" applyNumberFormat="1" applyFont="1" applyFill="1"/>
    <xf numFmtId="0" fontId="13" fillId="4" borderId="0" xfId="0" quotePrefix="1" applyFont="1" applyFill="1"/>
    <xf numFmtId="164" fontId="1" fillId="4" borderId="0" xfId="0" applyNumberFormat="1" applyFont="1" applyFill="1" applyAlignment="1">
      <alignment horizontal="center" vertical="center"/>
    </xf>
    <xf numFmtId="0" fontId="14" fillId="0" borderId="0" xfId="1"/>
    <xf numFmtId="2" fontId="0" fillId="0" borderId="0" xfId="0" applyNumberFormat="1"/>
    <xf numFmtId="165" fontId="1" fillId="4" borderId="0" xfId="0" applyNumberFormat="1" applyFont="1" applyFill="1" applyAlignment="1">
      <alignment horizontal="center" vertical="center"/>
    </xf>
    <xf numFmtId="0" fontId="1" fillId="14" borderId="2"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0" fillId="0" borderId="0" xfId="0" applyFont="1" applyFill="1" applyAlignment="1">
      <alignment horizontal="center"/>
    </xf>
    <xf numFmtId="14" fontId="0" fillId="0" borderId="0" xfId="0" applyNumberFormat="1" applyFont="1" applyFill="1" applyAlignment="1">
      <alignment horizontal="center"/>
    </xf>
    <xf numFmtId="2" fontId="0" fillId="0" borderId="0" xfId="0" applyNumberFormat="1" applyFont="1" applyFill="1" applyAlignment="1">
      <alignment horizontal="center"/>
    </xf>
    <xf numFmtId="14" fontId="0" fillId="0" borderId="0" xfId="0" applyNumberFormat="1" applyFont="1" applyFill="1" applyAlignment="1">
      <alignment horizontal="center" vertical="center"/>
    </xf>
    <xf numFmtId="0" fontId="0" fillId="0" borderId="0" xfId="0" applyFont="1" applyFill="1"/>
  </cellXfs>
  <cellStyles count="2">
    <cellStyle name="Hyperlink" xfId="1" builtinId="8"/>
    <cellStyle name="Normal" xfId="0" builtinId="0"/>
  </cellStyles>
  <dxfs count="0"/>
  <tableStyles count="0" defaultTableStyle="TableStyleMedium2" defaultPivotStyle="PivotStyleLight16"/>
  <colors>
    <mruColors>
      <color rgb="FFCC99FF"/>
      <color rgb="FFCCCCFF"/>
      <color rgb="FFC5B3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sz="1600" b="1"/>
              <a:t>Ambien</a:t>
            </a:r>
            <a:r>
              <a:rPr lang="en-US" sz="1600" b="1" baseline="0"/>
              <a:t> CR</a:t>
            </a:r>
            <a:r>
              <a:rPr lang="en-US" sz="1600" b="1"/>
              <a:t> (zolpidem</a:t>
            </a:r>
            <a:r>
              <a:rPr lang="en-US" sz="1600" b="1" baseline="0"/>
              <a:t> tartrate</a:t>
            </a:r>
            <a:r>
              <a:rPr lang="en-US" sz="1600" b="1"/>
              <a:t>;</a:t>
            </a:r>
            <a:r>
              <a:rPr lang="en-US" sz="1600" b="1" baseline="0"/>
              <a:t> NDA 21774)</a:t>
            </a:r>
            <a:endParaRPr lang="en-US"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730720070889256"/>
          <c:y val="4.3138259053010247E-2"/>
          <c:w val="0.86873485785156745"/>
          <c:h val="0.80258731409901785"/>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years)'!$A$3:$A$5</c:f>
              <c:strCache>
                <c:ptCount val="3"/>
                <c:pt idx="0">
                  <c:v>4382938 
(compound, method)</c:v>
                </c:pt>
                <c:pt idx="1">
                  <c:v>6514531 
(formulation, method)</c:v>
                </c:pt>
                <c:pt idx="2">
                  <c:v>NDF</c:v>
                </c:pt>
              </c:strCache>
            </c:strRef>
          </c:cat>
          <c:val>
            <c:numRef>
              <c:f>'Bar Graph (# years)'!$B$3:$B$5</c:f>
              <c:numCache>
                <c:formatCode>0.00</c:formatCode>
                <c:ptCount val="3"/>
                <c:pt idx="0">
                  <c:v>0</c:v>
                </c:pt>
                <c:pt idx="1">
                  <c:v>18.11088295687885</c:v>
                </c:pt>
                <c:pt idx="2">
                  <c:v>23.865845311430526</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0E04-4BCE-B6C3-A82835B3290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years)'!$A$3:$A$5</c:f>
              <c:strCache>
                <c:ptCount val="3"/>
                <c:pt idx="0">
                  <c:v>4382938 
(compound, method)</c:v>
                </c:pt>
                <c:pt idx="1">
                  <c:v>6514531 
(formulation, method)</c:v>
                </c:pt>
                <c:pt idx="2">
                  <c:v>NDF</c:v>
                </c:pt>
              </c:strCache>
            </c:strRef>
          </c:cat>
          <c:val>
            <c:numRef>
              <c:f>'Bar Graph (# years)'!$C$3:$C$5</c:f>
              <c:numCache>
                <c:formatCode>0.00</c:formatCode>
                <c:ptCount val="3"/>
                <c:pt idx="0">
                  <c:v>0</c:v>
                </c:pt>
                <c:pt idx="1">
                  <c:v>1.623545516769336</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years)'!$A$3:$A$5</c:f>
              <c:strCache>
                <c:ptCount val="3"/>
                <c:pt idx="0">
                  <c:v>4382938 
(compound, method)</c:v>
                </c:pt>
                <c:pt idx="1">
                  <c:v>6514531 
(formulation, method)</c:v>
                </c:pt>
                <c:pt idx="2">
                  <c:v>NDF</c:v>
                </c:pt>
              </c:strCache>
            </c:strRef>
          </c:cat>
          <c:val>
            <c:numRef>
              <c:f>'Bar Graph (# years)'!$D$3:$D$5</c:f>
              <c:numCache>
                <c:formatCode>0.00</c:formatCode>
                <c:ptCount val="3"/>
                <c:pt idx="0">
                  <c:v>1.5496235455167693</c:v>
                </c:pt>
                <c:pt idx="1">
                  <c:v>1.5550992470910336</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years)'!$A$3:$A$5</c:f>
              <c:strCache>
                <c:ptCount val="3"/>
                <c:pt idx="0">
                  <c:v>4382938 
(compound, method)</c:v>
                </c:pt>
                <c:pt idx="1">
                  <c:v>6514531 
(formulation, method)</c:v>
                </c:pt>
                <c:pt idx="2">
                  <c:v>NDF</c:v>
                </c:pt>
              </c:strCache>
            </c:strRef>
          </c:cat>
          <c:val>
            <c:numRef>
              <c:f>'Bar Graph (# years)'!$E$3:$E$5</c:f>
              <c:numCache>
                <c:formatCode>0.00</c:formatCode>
                <c:ptCount val="3"/>
                <c:pt idx="0">
                  <c:v>18.45037645448323</c:v>
                </c:pt>
                <c:pt idx="1">
                  <c:v>2.5763175906913074</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9549-4A1B-8D27-5CD4FCDD2915}"/>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years)'!$A$3:$A$5</c:f>
              <c:strCache>
                <c:ptCount val="3"/>
                <c:pt idx="0">
                  <c:v>4382938 
(compound, method)</c:v>
                </c:pt>
                <c:pt idx="1">
                  <c:v>6514531 
(formulation, method)</c:v>
                </c:pt>
                <c:pt idx="2">
                  <c:v>NDF</c:v>
                </c:pt>
              </c:strCache>
            </c:strRef>
          </c:cat>
          <c:val>
            <c:numRef>
              <c:f>'Bar Graph (# years)'!$F$3:$F$5</c:f>
              <c:numCache>
                <c:formatCode>0.00</c:formatCode>
                <c:ptCount val="3"/>
                <c:pt idx="0">
                  <c:v>0</c:v>
                </c:pt>
                <c:pt idx="1">
                  <c:v>14.245037645448322</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f>'Bar Graph (# years)'!$A$3:$A$5</c:f>
              <c:strCache>
                <c:ptCount val="3"/>
                <c:pt idx="0">
                  <c:v>4382938 
(compound, method)</c:v>
                </c:pt>
                <c:pt idx="1">
                  <c:v>6514531 
(formulation, method)</c:v>
                </c:pt>
                <c:pt idx="2">
                  <c:v>NDF</c:v>
                </c:pt>
              </c:strCache>
            </c:strRef>
          </c:cat>
          <c:val>
            <c:numRef>
              <c:f>'Bar Graph (# years)'!$G$3:$G$5</c:f>
              <c:numCache>
                <c:formatCode>0.000</c:formatCode>
                <c:ptCount val="3"/>
                <c:pt idx="0">
                  <c:v>0</c:v>
                </c:pt>
                <c:pt idx="1">
                  <c:v>0</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21-44C6-8518-D4F8251FA2B4}"/>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years)'!$A$3:$A$5</c:f>
              <c:strCache>
                <c:ptCount val="3"/>
                <c:pt idx="0">
                  <c:v>4382938 
(compound, method)</c:v>
                </c:pt>
                <c:pt idx="1">
                  <c:v>6514531 
(formulation, method)</c:v>
                </c:pt>
                <c:pt idx="2">
                  <c:v>NDF</c:v>
                </c:pt>
              </c:strCache>
            </c:strRef>
          </c:cat>
          <c:val>
            <c:numRef>
              <c:f>'Bar Graph (# years)'!$H$3:$H$5</c:f>
              <c:numCache>
                <c:formatCode>0.000</c:formatCode>
                <c:ptCount val="3"/>
                <c:pt idx="0" formatCode="0.00">
                  <c:v>4.9993155373032172</c:v>
                </c:pt>
                <c:pt idx="1">
                  <c:v>0</c:v>
                </c:pt>
              </c:numCache>
            </c:numRef>
          </c:val>
          <c:extLst>
            <c:ext xmlns:c16="http://schemas.microsoft.com/office/drawing/2014/chart" uri="{C3380CC4-5D6E-409C-BE32-E72D297353CC}">
              <c16:uniqueId val="{00000000-1242-408C-ACE2-26EB34FF67C7}"/>
            </c:ext>
          </c:extLst>
        </c:ser>
        <c:ser>
          <c:idx val="6"/>
          <c:order val="7"/>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1.0319192121792773E-3"/>
                  <c:y val="-6.299982810377770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57C-4177-875A-2D3635510B5B}"/>
                </c:ext>
              </c:extLst>
            </c:dLbl>
            <c:dLbl>
              <c:idx val="1"/>
              <c:layout>
                <c:manualLayout>
                  <c:x val="-8.5920198521600814E-4"/>
                  <c:y val="-6.320258688703821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21-44C6-8518-D4F8251FA2B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'Bar Graph (# years)'!$A$3:$A$5</c:f>
              <c:strCache>
                <c:ptCount val="3"/>
                <c:pt idx="0">
                  <c:v>4382938 
(compound, method)</c:v>
                </c:pt>
                <c:pt idx="1">
                  <c:v>6514531 
(formulation, method)</c:v>
                </c:pt>
                <c:pt idx="2">
                  <c:v>NDF</c:v>
                </c:pt>
              </c:strCache>
            </c:strRef>
          </c:cat>
          <c:val>
            <c:numRef>
              <c:f>'Bar Graph (# years)'!$I$3:$I$5</c:f>
              <c:numCache>
                <c:formatCode>0.000</c:formatCode>
                <c:ptCount val="3"/>
                <c:pt idx="0">
                  <c:v>0.49828884325804246</c:v>
                </c:pt>
                <c:pt idx="1">
                  <c:v>0.50102669404517453</c:v>
                </c:pt>
              </c:numCache>
            </c:numRef>
          </c:val>
          <c:extLst>
            <c:ext xmlns:c16="http://schemas.microsoft.com/office/drawing/2014/chart" uri="{C3380CC4-5D6E-409C-BE32-E72D297353CC}">
              <c16:uniqueId val="{0000000F-F61F-429C-B648-83080D56F475}"/>
            </c:ext>
          </c:extLst>
        </c:ser>
        <c:ser>
          <c:idx val="9"/>
          <c:order val="8"/>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2"/>
              <c:layout>
                <c:manualLayout>
                  <c:x val="1.1634893684143851E-3"/>
                  <c:y val="-6.7090541849786509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7F7-460B-BBBD-0CC5006464E6}"/>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'Bar Graph (# years)'!$A$3:$A$5</c:f>
              <c:strCache>
                <c:ptCount val="3"/>
                <c:pt idx="0">
                  <c:v>4382938 
(compound, method)</c:v>
                </c:pt>
                <c:pt idx="1">
                  <c:v>6514531 
(formulation, method)</c:v>
                </c:pt>
                <c:pt idx="2">
                  <c:v>NDF</c:v>
                </c:pt>
              </c:strCache>
            </c:strRef>
          </c:cat>
          <c:val>
            <c:numRef>
              <c:f>'Bar Graph (# years)'!$J$3:$J$5</c:f>
              <c:numCache>
                <c:formatCode>0</c:formatCode>
                <c:ptCount val="3"/>
                <c:pt idx="2" formatCode="0.0">
                  <c:v>3.0006844626967832</c:v>
                </c:pt>
              </c:numCache>
            </c:numRef>
          </c:val>
          <c:extLst>
            <c:ext xmlns:c16="http://schemas.microsoft.com/office/drawing/2014/chart" uri="{C3380CC4-5D6E-409C-BE32-E72D297353CC}">
              <c16:uniqueId val="{00000001-8857-4539-B6E0-B458160AB11B}"/>
            </c:ext>
          </c:extLst>
        </c:ser>
        <c:ser>
          <c:idx val="10"/>
          <c:order val="9"/>
          <c:tx>
            <c:strRef>
              <c:f>'Bar Graph (# years)'!$K$1</c:f>
              <c:strCache>
                <c:ptCount val="1"/>
                <c:pt idx="0">
                  <c:v>FDCA Pediatric Exclusivity (PED) </c:v>
                </c:pt>
              </c:strCache>
            </c:strRef>
          </c:tx>
          <c:spPr>
            <a:pattFill prst="lgCheck">
              <a:fgClr>
                <a:schemeClr val="accent4">
                  <a:lumMod val="75000"/>
                </a:schemeClr>
              </a:fgClr>
              <a:bgClr>
                <a:schemeClr val="bg1"/>
              </a:bgClr>
            </a:pattFill>
            <a:ln>
              <a:noFill/>
            </a:ln>
            <a:effectLst/>
            <a:scene3d>
              <a:camera prst="orthographicFront"/>
              <a:lightRig rig="threePt" dir="t"/>
            </a:scene3d>
            <a:sp3d>
              <a:bevelT/>
              <a:bevelB/>
            </a:sp3d>
          </c:spPr>
          <c:invertIfNegative val="0"/>
          <c:dLbls>
            <c:dLbl>
              <c:idx val="2"/>
              <c:layout>
                <c:manualLayout>
                  <c:x val="-1.6974879233804096E-3"/>
                  <c:y val="-6.5131909058198267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7F7-460B-BBBD-0CC5006464E6}"/>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'Bar Graph (# years)'!$K$3:$K$5</c:f>
              <c:numCache>
                <c:formatCode>0</c:formatCode>
                <c:ptCount val="3"/>
                <c:pt idx="2" formatCode="0.0">
                  <c:v>0.49555099247091033</c:v>
                </c:pt>
              </c:numCache>
            </c:numRef>
          </c:val>
          <c:extLst>
            <c:ext xmlns:c16="http://schemas.microsoft.com/office/drawing/2014/chart" uri="{C3380CC4-5D6E-409C-BE32-E72D297353CC}">
              <c16:uniqueId val="{00000000-87F7-460B-BBBD-0CC5006464E6}"/>
            </c:ext>
          </c:extLst>
        </c:ser>
        <c:ser>
          <c:idx val="8"/>
          <c:order val="10"/>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cat>
            <c:strRef>
              <c:f>'Bar Graph (# years)'!$A$3:$A$5</c:f>
              <c:strCache>
                <c:ptCount val="3"/>
                <c:pt idx="0">
                  <c:v>4382938 
(compound, method)</c:v>
                </c:pt>
                <c:pt idx="1">
                  <c:v>6514531 
(formulation, method)</c:v>
                </c:pt>
                <c:pt idx="2">
                  <c:v>NDF</c:v>
                </c:pt>
              </c:strCache>
            </c:strRef>
          </c:cat>
          <c:val>
            <c:numRef>
              <c:f>'Bar Graph (# years)'!$L$3:$L$5</c:f>
              <c:numCache>
                <c:formatCode>0.000</c:formatCode>
                <c:ptCount val="3"/>
                <c:pt idx="0">
                  <c:v>0</c:v>
                </c:pt>
                <c:pt idx="1">
                  <c:v>0</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14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7.4556577211959945E-3"/>
              <c:y val="0.32764008949204532"/>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4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sz="1600" b="1"/>
                  <a:t>Years</a:t>
                </a:r>
              </a:p>
            </c:rich>
          </c:tx>
          <c:layout>
            <c:manualLayout>
              <c:xMode val="edge"/>
              <c:yMode val="edge"/>
              <c:x val="6.5107544331401881E-2"/>
              <c:y val="0.8661220262234689"/>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egendEntry>
        <c:idx val="7"/>
        <c:delete val="1"/>
      </c:legendEntry>
      <c:layout>
        <c:manualLayout>
          <c:xMode val="edge"/>
          <c:yMode val="edge"/>
          <c:x val="2.168970695357697E-2"/>
          <c:y val="0.93092542636392661"/>
          <c:w val="0.97576638470823174"/>
          <c:h val="5.1568134048648739E-2"/>
        </c:manualLayout>
      </c:layout>
      <c:overlay val="0"/>
      <c:spPr>
        <a:noFill/>
        <a:ln>
          <a:noFill/>
        </a:ln>
        <a:effectLst/>
      </c:spPr>
      <c:txPr>
        <a:bodyPr rot="0" spcFirstLastPara="1" vertOverflow="ellipsis" vert="horz" wrap="square" anchor="ctr" anchorCtr="1"/>
        <a:lstStyle/>
        <a:p>
          <a:pPr>
            <a:defRPr sz="15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819629</xdr:colOff>
      <xdr:row>5</xdr:row>
      <xdr:rowOff>105015</xdr:rowOff>
    </xdr:from>
    <xdr:to>
      <xdr:col>12</xdr:col>
      <xdr:colOff>876300</xdr:colOff>
      <xdr:row>53</xdr:row>
      <xdr:rowOff>63500</xdr:rowOff>
    </xdr:to>
    <xdr:graphicFrame macro="">
      <xdr:nvGraphicFramePr>
        <xdr:cNvPr id="2" name="Chart 1" descr="AMBIEN CR (NDA 21774) (6.25 mg and 12.5 mg) extended-release tablet&#10;&#10;AMBIEN CR was approved on September 2, 2005. A generic to AMBIEN CR (6.25 mg) was launched on October 13, 2010, after expiration of the three-year NCI exclusivity, and six months of pediatric exclusivity. Accordingly, a generic product was launched prior to expiration of U.S. Patent No. 6,514,531, covering controlled release formulations. Thus, the NDA applicant enjoyed about five years of market exclusivity during the period between FDA approval and generic launch for the 6.25 mg dosage form. &#10;&#10;USPTO identified two patents and one exclusivity, a three-year NCI (new dosage form). The patents include one patent covering the compound and methods of using the compound, and one patent covering controlled release formulations.">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0.04493</cdr:x>
      <cdr:y>0.87841</cdr:y>
    </cdr:from>
    <cdr:to>
      <cdr:x>0.99721</cdr:x>
      <cdr:y>0.92677</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983772" y="8073785"/>
          <a:ext cx="20852198" cy="4445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t>          	  </a:t>
          </a:r>
          <a:r>
            <a:rPr lang="en-US" sz="1400" b="1"/>
            <a:t>10/21/1981</a:t>
          </a:r>
          <a:r>
            <a:rPr lang="en-US" sz="1400" b="1" baseline="0"/>
            <a:t>                              10/21/1986                                  10/21/1991</a:t>
          </a:r>
          <a:r>
            <a:rPr lang="en-US" sz="1400" b="1"/>
            <a:t>	</a:t>
          </a:r>
          <a:r>
            <a:rPr lang="en-US" sz="1400" b="1" baseline="0"/>
            <a:t>                            10/21/1996                                10/21/2001                               10/21/2006	                               10/21/2011                                10/21/2016                        10/21/2021                         </a:t>
          </a:r>
          <a:endParaRPr lang="en-US" sz="1400" b="1"/>
        </a:p>
      </cdr:txBody>
    </cdr:sp>
  </cdr:relSizeAnchor>
  <cdr:relSizeAnchor xmlns:cdr="http://schemas.openxmlformats.org/drawingml/2006/chartDrawing">
    <cdr:from>
      <cdr:x>0.11281</cdr:x>
      <cdr:y>0.34428</cdr:y>
    </cdr:from>
    <cdr:to>
      <cdr:x>0.2203</cdr:x>
      <cdr:y>0.39053</cdr:y>
    </cdr:to>
    <cdr:sp macro="" textlink="">
      <cdr:nvSpPr>
        <cdr:cNvPr id="6" name="TextBox 5">
          <a:extLst xmlns:a="http://schemas.openxmlformats.org/drawingml/2006/main">
            <a:ext uri="{FF2B5EF4-FFF2-40B4-BE49-F238E27FC236}">
              <a16:creationId xmlns:a16="http://schemas.microsoft.com/office/drawing/2014/main" id="{D13DE7E3-6ED7-42F3-A41F-2C3B5EEBB0FC}"/>
            </a:ext>
          </a:extLst>
        </cdr:cNvPr>
        <cdr:cNvSpPr txBox="1"/>
      </cdr:nvSpPr>
      <cdr:spPr>
        <a:xfrm xmlns:a="http://schemas.openxmlformats.org/drawingml/2006/main">
          <a:off x="2384853" y="3342583"/>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0.63492</cdr:x>
      <cdr:y>0.05132</cdr:y>
    </cdr:from>
    <cdr:to>
      <cdr:x>0.63504</cdr:x>
      <cdr:y>0.84653</cdr:y>
    </cdr:to>
    <cdr:cxnSp macro="">
      <cdr:nvCxnSpPr>
        <cdr:cNvPr id="12" name="Straight Connector 11">
          <a:extLst xmlns:a="http://schemas.openxmlformats.org/drawingml/2006/main">
            <a:ext uri="{FF2B5EF4-FFF2-40B4-BE49-F238E27FC236}">
              <a16:creationId xmlns:a16="http://schemas.microsoft.com/office/drawing/2014/main" id="{15A66C0F-4F5F-497F-96D0-F6F11FA30AE3}"/>
            </a:ext>
          </a:extLst>
        </cdr:cNvPr>
        <cdr:cNvCxnSpPr/>
      </cdr:nvCxnSpPr>
      <cdr:spPr>
        <a:xfrm xmlns:a="http://schemas.openxmlformats.org/drawingml/2006/main" flipV="1">
          <a:off x="12743971" y="467139"/>
          <a:ext cx="2462" cy="7238346"/>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0.55393</cdr:x>
      <cdr:y>0.04951</cdr:y>
    </cdr:from>
    <cdr:to>
      <cdr:x>0.63419</cdr:x>
      <cdr:y>0.11543</cdr:y>
    </cdr:to>
    <cdr:sp macro="" textlink="">
      <cdr:nvSpPr>
        <cdr:cNvPr id="15" name="TextBox 1">
          <a:extLst xmlns:a="http://schemas.openxmlformats.org/drawingml/2006/main">
            <a:ext uri="{FF2B5EF4-FFF2-40B4-BE49-F238E27FC236}">
              <a16:creationId xmlns:a16="http://schemas.microsoft.com/office/drawing/2014/main" id="{2B4E80F8-4506-4D3D-9476-B2F236193A54}"/>
            </a:ext>
          </a:extLst>
        </cdr:cNvPr>
        <cdr:cNvSpPr txBox="1"/>
      </cdr:nvSpPr>
      <cdr:spPr>
        <a:xfrm xmlns:a="http://schemas.openxmlformats.org/drawingml/2006/main">
          <a:off x="11118371" y="450664"/>
          <a:ext cx="1611076" cy="600021"/>
        </a:xfrm>
        <a:prstGeom xmlns:a="http://schemas.openxmlformats.org/drawingml/2006/main" prst="rect">
          <a:avLst/>
        </a:prstGeom>
        <a:ln xmlns:a="http://schemas.openxmlformats.org/drawingml/2006/main" w="28575">
          <a:solidFill>
            <a:srgbClr val="00B050"/>
          </a:solidFill>
          <a:prstDash val="sysDot"/>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600" b="1">
              <a:solidFill>
                <a:srgbClr val="00B050"/>
              </a:solidFill>
            </a:rPr>
            <a:t>FDA</a:t>
          </a:r>
          <a:r>
            <a:rPr lang="en-US" sz="1600" b="1" baseline="0">
              <a:solidFill>
                <a:srgbClr val="00B050"/>
              </a:solidFill>
            </a:rPr>
            <a:t> Approval 9/2/2005</a:t>
          </a:r>
          <a:endParaRPr lang="en-US" sz="1600" b="1">
            <a:solidFill>
              <a:srgbClr val="00B050"/>
            </a:solidFill>
          </a:endParaRPr>
        </a:p>
      </cdr:txBody>
    </cdr:sp>
  </cdr:relSizeAnchor>
  <cdr:relSizeAnchor xmlns:cdr="http://schemas.openxmlformats.org/drawingml/2006/chartDrawing">
    <cdr:from>
      <cdr:x>0.71164</cdr:x>
      <cdr:y>0.05117</cdr:y>
    </cdr:from>
    <cdr:to>
      <cdr:x>0.78677</cdr:x>
      <cdr:y>0.12101</cdr:y>
    </cdr:to>
    <cdr:sp macro="" textlink="">
      <cdr:nvSpPr>
        <cdr:cNvPr id="7" name="TextBox 5">
          <a:extLst xmlns:a="http://schemas.openxmlformats.org/drawingml/2006/main">
            <a:ext uri="{FF2B5EF4-FFF2-40B4-BE49-F238E27FC236}">
              <a16:creationId xmlns:a16="http://schemas.microsoft.com/office/drawing/2014/main" id="{152842E6-F141-4006-BBCD-2729B20ABC11}"/>
            </a:ext>
          </a:extLst>
        </cdr:cNvPr>
        <cdr:cNvSpPr txBox="1"/>
      </cdr:nvSpPr>
      <cdr:spPr>
        <a:xfrm xmlns:a="http://schemas.openxmlformats.org/drawingml/2006/main">
          <a:off x="14284013" y="465819"/>
          <a:ext cx="1507957" cy="635665"/>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Generic Launch 10/13/2010</a:t>
          </a:r>
        </a:p>
      </cdr:txBody>
    </cdr:sp>
  </cdr:relSizeAnchor>
  <cdr:relSizeAnchor xmlns:cdr="http://schemas.openxmlformats.org/drawingml/2006/chartDrawing">
    <cdr:from>
      <cdr:x>0.71135</cdr:x>
      <cdr:y>0.05001</cdr:y>
    </cdr:from>
    <cdr:to>
      <cdr:x>0.71148</cdr:x>
      <cdr:y>0.84513</cdr:y>
    </cdr:to>
    <cdr:cxnSp macro="">
      <cdr:nvCxnSpPr>
        <cdr:cNvPr id="9" name="Straight Connector 8">
          <a:extLst xmlns:a="http://schemas.openxmlformats.org/drawingml/2006/main">
            <a:ext uri="{FF2B5EF4-FFF2-40B4-BE49-F238E27FC236}">
              <a16:creationId xmlns:a16="http://schemas.microsoft.com/office/drawing/2014/main" id="{BAB23428-7B12-4B3B-BDA1-6ADF04A64B1D}"/>
            </a:ext>
          </a:extLst>
        </cdr:cNvPr>
        <cdr:cNvCxnSpPr/>
      </cdr:nvCxnSpPr>
      <cdr:spPr>
        <a:xfrm xmlns:a="http://schemas.openxmlformats.org/drawingml/2006/main">
          <a:off x="14278125" y="455215"/>
          <a:ext cx="2546" cy="7237570"/>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18"/>
  <sheetViews>
    <sheetView zoomScale="90" zoomScaleNormal="90" workbookViewId="0">
      <pane ySplit="1" topLeftCell="A2" activePane="bottomLeft" state="frozen"/>
      <selection pane="bottomLeft" activeCell="H24" sqref="H24"/>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20" width="21.109375" customWidth="1"/>
    <col min="21" max="21" width="21.88671875" customWidth="1"/>
    <col min="22" max="22" width="27" customWidth="1"/>
    <col min="23" max="23" width="16.88671875" customWidth="1"/>
    <col min="24" max="24" width="10.5546875" bestFit="1" customWidth="1"/>
  </cols>
  <sheetData>
    <row r="1" spans="1:23" s="34" customFormat="1" ht="133.5" customHeight="1" x14ac:dyDescent="0.3">
      <c r="A1" s="26" t="s">
        <v>0</v>
      </c>
      <c r="B1" s="27" t="s">
        <v>1</v>
      </c>
      <c r="C1" s="27" t="s">
        <v>2</v>
      </c>
      <c r="D1" s="27" t="s">
        <v>3</v>
      </c>
      <c r="E1" s="27" t="s">
        <v>4</v>
      </c>
      <c r="F1" s="28" t="s">
        <v>5</v>
      </c>
      <c r="G1" s="27" t="s">
        <v>6</v>
      </c>
      <c r="H1" s="29" t="s">
        <v>7</v>
      </c>
      <c r="I1" s="27" t="s">
        <v>8</v>
      </c>
      <c r="J1" s="27" t="s">
        <v>9</v>
      </c>
      <c r="K1" s="30" t="s">
        <v>10</v>
      </c>
      <c r="L1" s="49" t="s">
        <v>11</v>
      </c>
      <c r="M1" s="50" t="s">
        <v>12</v>
      </c>
      <c r="N1" s="31" t="s">
        <v>13</v>
      </c>
      <c r="O1" s="27" t="s">
        <v>14</v>
      </c>
      <c r="P1" s="9" t="s">
        <v>15</v>
      </c>
      <c r="Q1" s="27" t="s">
        <v>16</v>
      </c>
      <c r="R1" s="27" t="s">
        <v>17</v>
      </c>
      <c r="S1" s="43" t="s">
        <v>18</v>
      </c>
      <c r="T1" s="44" t="s">
        <v>19</v>
      </c>
      <c r="U1" s="35" t="s">
        <v>20</v>
      </c>
      <c r="V1" s="32" t="s">
        <v>21</v>
      </c>
      <c r="W1" s="33" t="s">
        <v>22</v>
      </c>
    </row>
    <row r="2" spans="1:23" s="11" customFormat="1" ht="90" customHeight="1" x14ac:dyDescent="0.3">
      <c r="A2" s="39" t="s">
        <v>23</v>
      </c>
      <c r="B2" s="17" t="s">
        <v>24</v>
      </c>
      <c r="C2" s="17" t="s">
        <v>24</v>
      </c>
      <c r="D2" s="17" t="s">
        <v>25</v>
      </c>
      <c r="E2" s="17" t="s">
        <v>24</v>
      </c>
      <c r="F2" s="17" t="s">
        <v>26</v>
      </c>
      <c r="G2" s="17" t="s">
        <v>24</v>
      </c>
      <c r="H2" s="17" t="s">
        <v>27</v>
      </c>
      <c r="I2" s="17" t="s">
        <v>28</v>
      </c>
      <c r="J2" s="17" t="s">
        <v>24</v>
      </c>
      <c r="K2" s="17" t="s">
        <v>29</v>
      </c>
      <c r="L2" s="39" t="s">
        <v>30</v>
      </c>
      <c r="M2" s="51" t="s">
        <v>31</v>
      </c>
      <c r="N2" s="17" t="s">
        <v>32</v>
      </c>
      <c r="O2" s="17" t="s">
        <v>33</v>
      </c>
      <c r="P2" s="17" t="s">
        <v>34</v>
      </c>
      <c r="Q2" s="17" t="s">
        <v>35</v>
      </c>
      <c r="R2" s="17" t="s">
        <v>36</v>
      </c>
      <c r="S2" s="45" t="s">
        <v>37</v>
      </c>
      <c r="T2" s="45" t="s">
        <v>38</v>
      </c>
      <c r="U2" s="18" t="s">
        <v>24</v>
      </c>
      <c r="V2" s="18" t="s">
        <v>39</v>
      </c>
      <c r="W2" s="18" t="s">
        <v>40</v>
      </c>
    </row>
    <row r="3" spans="1:23" s="69" customFormat="1" x14ac:dyDescent="0.3">
      <c r="A3" s="5">
        <v>4382938</v>
      </c>
      <c r="B3" s="66">
        <v>29880</v>
      </c>
      <c r="C3" s="66">
        <v>29880</v>
      </c>
      <c r="D3" s="67">
        <f>DATEDIF(B3, C3, "D")</f>
        <v>0</v>
      </c>
      <c r="E3" s="66">
        <v>29880</v>
      </c>
      <c r="F3" s="65">
        <f t="shared" ref="F3:F4" si="0">DATEDIF(C3, E3, "D")</f>
        <v>0</v>
      </c>
      <c r="G3" s="66">
        <v>30446</v>
      </c>
      <c r="H3" s="65">
        <f>DATEDIF(E3, G3, "D")</f>
        <v>566</v>
      </c>
      <c r="I3" s="68">
        <v>37185</v>
      </c>
      <c r="J3" s="66">
        <v>38597</v>
      </c>
      <c r="K3" s="65">
        <f>IF(J3&lt;G3, 0, IF(Q3&lt;I3, IF(Q3&lt;J3, (Q3-G3), (J3-G3)), IF(I3&lt;J3, (I3-G3), (J3-G3))))</f>
        <v>6739</v>
      </c>
      <c r="L3" s="68">
        <f>O3</f>
        <v>37185</v>
      </c>
      <c r="M3" s="67">
        <v>0</v>
      </c>
      <c r="N3" s="65">
        <v>0</v>
      </c>
      <c r="O3" s="66">
        <f>I3+N3</f>
        <v>37185</v>
      </c>
      <c r="P3" s="67">
        <v>1826</v>
      </c>
      <c r="Q3" s="66">
        <f>IF(L3&gt;O3, O3, L3)</f>
        <v>37185</v>
      </c>
      <c r="R3" s="66">
        <f>Q3+P3</f>
        <v>39011</v>
      </c>
      <c r="S3" s="46">
        <f>DATE(YEAR(R3),MONTH(R3) +6,DAY(R3))</f>
        <v>39193</v>
      </c>
      <c r="T3" s="47">
        <f>S3-R3</f>
        <v>182</v>
      </c>
      <c r="U3" s="65"/>
      <c r="V3" s="67"/>
      <c r="W3" s="65">
        <f>DATEDIF(Q3, O3, "D")</f>
        <v>0</v>
      </c>
    </row>
    <row r="4" spans="1:23" s="69" customFormat="1" x14ac:dyDescent="0.3">
      <c r="A4" s="5">
        <v>6514531</v>
      </c>
      <c r="B4" s="66">
        <v>29880</v>
      </c>
      <c r="C4" s="66">
        <v>36495</v>
      </c>
      <c r="D4" s="67">
        <f t="shared" ref="D4:D6" si="1">DATEDIF(B4, C4, "D")</f>
        <v>6615</v>
      </c>
      <c r="E4" s="66">
        <v>37088</v>
      </c>
      <c r="F4" s="65">
        <f t="shared" si="0"/>
        <v>593</v>
      </c>
      <c r="G4" s="66">
        <v>37656</v>
      </c>
      <c r="H4" s="65">
        <f t="shared" ref="H4" si="2">DATEDIF(E4, G4, "D")</f>
        <v>568</v>
      </c>
      <c r="I4" s="68">
        <v>43800</v>
      </c>
      <c r="J4" s="66">
        <v>38597</v>
      </c>
      <c r="K4" s="65">
        <f>IF(J4&lt;G4, 0, IF(Q4&lt;I4, IF(Q4&lt;J4, (Q4-G4), (J4-G4)), IF(I4&lt;J4, (I4-G4), (J4-G4))))</f>
        <v>941</v>
      </c>
      <c r="L4" s="68">
        <f>O4</f>
        <v>43800</v>
      </c>
      <c r="M4" s="67">
        <f>IF(G4&lt;J4, IF(Q4&lt;I4, (Q4-J4), (I4-J4)), IF(Q4&lt;I4, (Q4-G4), (I4-G4)))</f>
        <v>5203</v>
      </c>
      <c r="N4" s="65">
        <v>0</v>
      </c>
      <c r="O4" s="66">
        <f>I4+N4</f>
        <v>43800</v>
      </c>
      <c r="P4" s="67">
        <v>0</v>
      </c>
      <c r="Q4" s="66">
        <f>IF(L4&gt;O4, O4, L4)</f>
        <v>43800</v>
      </c>
      <c r="R4" s="66">
        <f>Q4+P4</f>
        <v>43800</v>
      </c>
      <c r="S4" s="46">
        <f>DATE(YEAR(R4),MONTH(R4) +6,DAY(R4))</f>
        <v>43983</v>
      </c>
      <c r="T4" s="48">
        <f>S4-R4</f>
        <v>183</v>
      </c>
      <c r="U4" s="65"/>
      <c r="V4" s="67"/>
      <c r="W4" s="65">
        <f t="shared" ref="W4" si="3">DATEDIF(Q4, O4, "D")</f>
        <v>0</v>
      </c>
    </row>
    <row r="5" spans="1:23" x14ac:dyDescent="0.3">
      <c r="A5" s="10" t="s">
        <v>41</v>
      </c>
      <c r="B5" s="36">
        <v>29880</v>
      </c>
      <c r="C5" s="36">
        <v>38597</v>
      </c>
      <c r="D5" s="55">
        <f t="shared" si="1"/>
        <v>8717</v>
      </c>
      <c r="E5" s="10"/>
      <c r="F5" s="10"/>
      <c r="G5" s="10"/>
      <c r="H5" s="10"/>
      <c r="I5" s="10"/>
      <c r="J5" s="36"/>
      <c r="K5" s="10"/>
      <c r="L5" s="10"/>
      <c r="M5" s="10"/>
      <c r="N5" s="10"/>
      <c r="O5" s="10"/>
      <c r="P5" s="10"/>
      <c r="Q5" s="10"/>
      <c r="R5" s="10"/>
      <c r="S5" s="10"/>
      <c r="T5" s="10"/>
      <c r="U5" s="36">
        <v>39693</v>
      </c>
      <c r="V5" s="55">
        <f>DATEDIF(C5, U5, "D")</f>
        <v>1096</v>
      </c>
      <c r="W5" s="10"/>
    </row>
    <row r="6" spans="1:23" x14ac:dyDescent="0.3">
      <c r="A6" s="10" t="s">
        <v>42</v>
      </c>
      <c r="B6" s="36">
        <v>29880</v>
      </c>
      <c r="C6" s="36">
        <v>39693</v>
      </c>
      <c r="D6" s="55">
        <f t="shared" si="1"/>
        <v>9813</v>
      </c>
      <c r="E6" s="36"/>
      <c r="F6" s="37"/>
      <c r="G6" s="36"/>
      <c r="H6" s="37"/>
      <c r="I6" s="56"/>
      <c r="J6" s="36"/>
      <c r="K6" s="37"/>
      <c r="L6" s="36"/>
      <c r="M6" s="55"/>
      <c r="N6" s="37"/>
      <c r="O6" s="36"/>
      <c r="P6" s="55"/>
      <c r="Q6" s="36"/>
      <c r="R6" s="36"/>
      <c r="S6" s="57"/>
      <c r="T6" s="58"/>
      <c r="U6" s="56">
        <v>39874</v>
      </c>
      <c r="V6" s="55">
        <f>DATEDIF(C6, U6, "D")</f>
        <v>181</v>
      </c>
      <c r="W6" s="37"/>
    </row>
    <row r="8" spans="1:23" x14ac:dyDescent="0.3">
      <c r="L8" s="5"/>
      <c r="M8" s="5"/>
      <c r="N8" s="1"/>
      <c r="O8" s="1"/>
      <c r="P8" s="1"/>
      <c r="Q8" s="1"/>
      <c r="R8" s="1"/>
      <c r="S8" s="1"/>
      <c r="T8" s="1"/>
    </row>
    <row r="9" spans="1:23" x14ac:dyDescent="0.3">
      <c r="N9" s="1"/>
      <c r="O9" s="1"/>
      <c r="P9" s="1"/>
      <c r="Q9" s="1"/>
      <c r="R9" s="1"/>
      <c r="S9" s="1"/>
      <c r="T9" s="1"/>
    </row>
    <row r="11" spans="1:23" x14ac:dyDescent="0.3">
      <c r="J11" s="60"/>
    </row>
    <row r="12" spans="1:23" x14ac:dyDescent="0.3">
      <c r="C12" s="2"/>
    </row>
    <row r="13" spans="1:23" ht="15.6" x14ac:dyDescent="0.3">
      <c r="C13" s="12"/>
      <c r="D13" s="13"/>
      <c r="E13" s="12"/>
      <c r="F13" s="5"/>
      <c r="V13" s="61"/>
    </row>
    <row r="17" spans="11:11" x14ac:dyDescent="0.3">
      <c r="K17" s="6"/>
    </row>
    <row r="18" spans="11:11" x14ac:dyDescent="0.3">
      <c r="K18" s="6"/>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7"/>
  <sheetViews>
    <sheetView tabSelected="1" zoomScale="75" zoomScaleNormal="75" workbookViewId="0">
      <pane ySplit="1" topLeftCell="A2" activePane="bottomLeft" state="frozen"/>
      <selection pane="bottomLeft" activeCell="L1" sqref="L1"/>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 min="13" max="13" width="22.5546875" customWidth="1"/>
  </cols>
  <sheetData>
    <row r="1" spans="1:28" ht="69" customHeight="1" x14ac:dyDescent="0.3">
      <c r="A1" s="25" t="s">
        <v>43</v>
      </c>
      <c r="B1" s="25" t="s">
        <v>44</v>
      </c>
      <c r="C1" s="19" t="s">
        <v>45</v>
      </c>
      <c r="D1" s="20" t="s">
        <v>46</v>
      </c>
      <c r="E1" s="21" t="s">
        <v>47</v>
      </c>
      <c r="F1" s="22" t="s">
        <v>48</v>
      </c>
      <c r="G1" s="23" t="s">
        <v>49</v>
      </c>
      <c r="H1" s="64" t="s">
        <v>50</v>
      </c>
      <c r="I1" s="63" t="s">
        <v>51</v>
      </c>
      <c r="J1" s="24" t="s">
        <v>52</v>
      </c>
      <c r="K1" s="63" t="s">
        <v>53</v>
      </c>
      <c r="L1" s="53" t="s">
        <v>54</v>
      </c>
      <c r="M1" s="14"/>
    </row>
    <row r="2" spans="1:28" ht="112.5" customHeight="1" x14ac:dyDescent="0.3">
      <c r="A2" s="16" t="s">
        <v>55</v>
      </c>
      <c r="B2" s="16" t="s">
        <v>56</v>
      </c>
      <c r="C2" s="16" t="s">
        <v>57</v>
      </c>
      <c r="D2" s="16" t="s">
        <v>58</v>
      </c>
      <c r="E2" s="16" t="s">
        <v>59</v>
      </c>
      <c r="F2" s="16" t="s">
        <v>60</v>
      </c>
      <c r="G2" s="16" t="s">
        <v>61</v>
      </c>
      <c r="H2" s="16" t="s">
        <v>62</v>
      </c>
      <c r="I2" s="16" t="s">
        <v>63</v>
      </c>
      <c r="J2" s="16" t="s">
        <v>64</v>
      </c>
      <c r="K2" s="54"/>
      <c r="L2" s="54" t="s">
        <v>65</v>
      </c>
      <c r="M2" s="14"/>
      <c r="N2" s="14"/>
      <c r="O2" s="14"/>
      <c r="P2" s="14"/>
      <c r="Q2" s="14"/>
      <c r="R2" s="14"/>
      <c r="S2" s="15"/>
      <c r="T2" s="15"/>
      <c r="U2" s="15"/>
      <c r="V2" s="15"/>
      <c r="W2" s="14"/>
      <c r="X2" s="14"/>
      <c r="Y2" s="14"/>
      <c r="Z2" s="14"/>
      <c r="AA2" s="14"/>
      <c r="AB2" s="14"/>
    </row>
    <row r="3" spans="1:28" ht="28.8" x14ac:dyDescent="0.3">
      <c r="A3" s="42" t="s">
        <v>66</v>
      </c>
      <c r="B3" s="7">
        <f>'Data for Bar Graph (# days)'!D3/365.25</f>
        <v>0</v>
      </c>
      <c r="C3" s="3">
        <f>'Data for Bar Graph (# days)'!F3/365.25</f>
        <v>0</v>
      </c>
      <c r="D3" s="3">
        <f>'Data for Bar Graph (# days)'!H3/365.25</f>
        <v>1.5496235455167693</v>
      </c>
      <c r="E3" s="7">
        <f>'Data for Bar Graph (# days)'!K3/365.25</f>
        <v>18.45037645448323</v>
      </c>
      <c r="F3" s="3">
        <f>'Data for Bar Graph (# days)'!M3/365.25</f>
        <v>0</v>
      </c>
      <c r="G3" s="4">
        <f>IF(L3&gt;0, IF(((('Data for Bar Graph (# days)'!N3-'Data for Bar Graph (# days)'!W3))/365.25)&gt;0, (('Data for Bar Graph (# days)'!N3-'Data for Bar Graph (# days)'!W3))/365.25, 0), ('Data for Bar Graph (# days)'!N3/365.25))</f>
        <v>0</v>
      </c>
      <c r="H3" s="3">
        <f>'Data for Bar Graph (# days)'!P3/365.25</f>
        <v>4.9993155373032172</v>
      </c>
      <c r="I3" s="4">
        <f>'Data for Bar Graph (# days)'!T3/365.25</f>
        <v>0.49828884325804246</v>
      </c>
      <c r="J3" s="40"/>
      <c r="K3" s="40"/>
      <c r="L3" s="8">
        <f>'Data for Bar Graph (# days)'!W3/365.25</f>
        <v>0</v>
      </c>
      <c r="M3" s="52"/>
    </row>
    <row r="4" spans="1:28" ht="28.8" x14ac:dyDescent="0.3">
      <c r="A4" s="42" t="s">
        <v>67</v>
      </c>
      <c r="B4" s="3">
        <f>'Data for Bar Graph (# days)'!D4/365.25</f>
        <v>18.11088295687885</v>
      </c>
      <c r="C4" s="3">
        <f>'Data for Bar Graph (# days)'!F4/365.25</f>
        <v>1.623545516769336</v>
      </c>
      <c r="D4" s="3">
        <f>'Data for Bar Graph (# days)'!H4/365.25</f>
        <v>1.5550992470910336</v>
      </c>
      <c r="E4" s="7">
        <f>'Data for Bar Graph (# days)'!K4/365.25</f>
        <v>2.5763175906913074</v>
      </c>
      <c r="F4" s="3">
        <f>'Data for Bar Graph (# days)'!M4/365.25</f>
        <v>14.245037645448322</v>
      </c>
      <c r="G4" s="4">
        <f>IF(L4&gt;0, IF(((('Data for Bar Graph (# days)'!N4-'Data for Bar Graph (# days)'!W4))/365.25)&gt;0, (('Data for Bar Graph (# days)'!N4-'Data for Bar Graph (# days)'!W4))/365.25, 0), ('Data for Bar Graph (# days)'!N4/365.25))</f>
        <v>0</v>
      </c>
      <c r="H4" s="4">
        <f>'Data for Bar Graph (# days)'!P4/365.25</f>
        <v>0</v>
      </c>
      <c r="I4" s="4">
        <f>'Data for Bar Graph (# days)'!T4/365.25</f>
        <v>0.50102669404517453</v>
      </c>
      <c r="J4" s="40"/>
      <c r="K4" s="40"/>
      <c r="L4" s="8">
        <f>'Data for Bar Graph (# days)'!W4/365.25</f>
        <v>0</v>
      </c>
      <c r="M4" s="52"/>
    </row>
    <row r="5" spans="1:28" x14ac:dyDescent="0.3">
      <c r="A5" s="10" t="s">
        <v>41</v>
      </c>
      <c r="B5" s="38">
        <f>'Data for Bar Graph (# days)'!D5/365.25</f>
        <v>23.865845311430526</v>
      </c>
      <c r="C5" s="38"/>
      <c r="D5" s="38"/>
      <c r="E5" s="38"/>
      <c r="F5" s="38"/>
      <c r="G5" s="59"/>
      <c r="H5" s="59"/>
      <c r="I5" s="59"/>
      <c r="J5" s="62">
        <f>'Data for Bar Graph (# days)'!V5/365.25</f>
        <v>3.0006844626967832</v>
      </c>
      <c r="K5" s="62">
        <f>'Data for Bar Graph (# days)'!V6/365.25</f>
        <v>0.49555099247091033</v>
      </c>
      <c r="L5" s="59"/>
      <c r="M5" s="52"/>
    </row>
    <row r="6" spans="1:28" x14ac:dyDescent="0.3">
      <c r="J6" s="41"/>
      <c r="K6" s="41"/>
    </row>
    <row r="7" spans="1:28" x14ac:dyDescent="0.3">
      <c r="J7" s="41"/>
      <c r="K7" s="41"/>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2.xml><?xml version="1.0" encoding="utf-8"?>
<ds:datastoreItem xmlns:ds="http://schemas.openxmlformats.org/officeDocument/2006/customXml" ds:itemID="{EFD44154-6D06-4069-80A8-3FC6004DDD91}">
  <ds:schemaRefs>
    <ds:schemaRef ds:uri="http://purl.org/dc/terms/"/>
    <ds:schemaRef ds:uri="http://purl.org/dc/dcmitype/"/>
    <ds:schemaRef ds:uri="0f237262-9dbc-4cdd-8adf-cd692af5474e"/>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911a242a-b86b-4d84-b653-fe89a0c00260"/>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FA5F467-1FB4-4572-B2B4-42A1C6868E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2024-05-30T20:03:21Z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